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L203\Desktop\4TO. TRIM.-24 INF.FINANC. TRIM\"/>
    </mc:Choice>
  </mc:AlternateContent>
  <xr:revisionPtr revIDLastSave="0" documentId="13_ncr:1_{B872EBB7-8C07-477F-A2F3-7A643A2A9568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<sst xmlns="http://schemas.openxmlformats.org/spreadsheetml/2006/main" count="859" uniqueCount="603">
  <si>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</si>
  <si>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</si>
  <si>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</si>
  <si>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</si>
  <si>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</si>
  <si>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</si>
  <si>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</si>
  <si>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</si>
  <si>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</si>
  <si>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</si>
  <si>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</si>
  <si>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</si>
  <si>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</si>
  <si>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</si>
  <si>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</si>
  <si>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</si>
  <si>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</si>
  <si>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</si>
  <si>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</si>
  <si>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</si>
  <si>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</si>
  <si>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</si>
  <si>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</si>
  <si>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</si>
  <si>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</si>
  <si>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</si>
  <si>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</si>
  <si>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</si>
  <si>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</si>
  <si>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</si>
  <si>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</si>
  <si>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</si>
  <si>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</si>
  <si>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</si>
  <si>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</si>
  <si>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</si>
  <si>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</si>
  <si>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</si>
  <si>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</si>
  <si>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</si>
  <si>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</si>
  <si>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</si>
  <si>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</si>
  <si>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</si>
  <si>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</si>
  <si>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</si>
  <si>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</si>
  <si>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</si>
  <si>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</si>
  <si>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</si>
  <si>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</si>
  <si>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</si>
  <si>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</si>
  <si>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</si>
  <si>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</si>
  <si>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</si>
  <si>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</si>
  <si>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</si>
  <si>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</si>
  <si>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</si>
  <si>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</si>
  <si>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</si>
  <si>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</si>
  <si>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</si>
  <si>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</si>
  <si>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</si>
  <si>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</si>
  <si>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</si>
  <si>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</si>
  <si>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</si>
  <si>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</si>
  <si>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</si>
  <si>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</si>
  <si>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</si>
  <si>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</si>
  <si>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</si>
  <si>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</si>
  <si>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</si>
  <si>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</si>
  <si>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</si>
  <si>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</si>
  <si>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</si>
  <si>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</si>
  <si>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</si>
  <si>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</si>
  <si>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</si>
  <si>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</si>
  <si>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</si>
  <si>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</si>
  <si>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</si>
  <si>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</si>
  <si>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</si>
  <si>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</si>
  <si>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</si>
  <si>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</si>
  <si>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</si>
  <si>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</si>
  <si>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</si>
  <si>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</si>
  <si>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</si>
  <si>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</si>
  <si>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</si>
  <si>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</si>
  <si>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</si>
  <si>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</si>
  <si>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</si>
  <si>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</si>
  <si>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</si>
  <si>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</si>
  <si>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</si>
  <si>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</si>
  <si>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</si>
  <si>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</si>
  <si>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</si>
  <si>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</si>
  <si>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</si>
  <si>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</si>
  <si>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</si>
  <si>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</si>
  <si>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</si>
  <si>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</si>
  <si>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</si>
  <si>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</si>
  <si>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</si>
  <si>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</si>
  <si>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</si>
  <si>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</si>
  <si>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</si>
  <si>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</si>
  <si>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</si>
  <si>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</si>
  <si>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</si>
  <si>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</si>
  <si>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</si>
  <si>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</si>
  <si>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</si>
  <si>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</si>
  <si>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</si>
  <si>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</si>
  <si>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</si>
  <si>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</si>
  <si>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</si>
  <si>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</si>
  <si>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</si>
  <si>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</si>
  <si>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</si>
  <si>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</si>
  <si>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</si>
  <si>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</si>
  <si>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</si>
  <si>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</si>
  <si>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</si>
  <si>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</si>
  <si>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</si>
  <si>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</si>
  <si>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</si>
  <si>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</si>
  <si>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</si>
  <si>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</si>
  <si>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</si>
  <si>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</si>
  <si>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</si>
  <si>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</si>
  <si>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</si>
  <si>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</si>
  <si>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</si>
  <si>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</si>
  <si>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</si>
  <si>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</si>
  <si>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</si>
  <si>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</si>
  <si>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</si>
  <si>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</si>
  <si>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</si>
  <si>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</si>
  <si>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</si>
  <si>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</si>
  <si>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</si>
  <si>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</si>
  <si>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</si>
  <si>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</si>
  <si>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</si>
  <si>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</si>
  <si>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</si>
  <si>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</si>
  <si>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</si>
  <si>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</si>
  <si>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</si>
  <si>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</si>
  <si>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</si>
  <si>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</si>
  <si>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</si>
  <si>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</si>
  <si>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</si>
  <si>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</si>
  <si>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</si>
  <si>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</si>
  <si>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</si>
  <si>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</si>
  <si>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</si>
  <si>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</si>
  <si>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</si>
  <si>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</si>
  <si>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</si>
  <si>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</si>
  <si>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</si>
  <si>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</si>
  <si>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</si>
  <si>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</si>
  <si>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</si>
  <si>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</si>
  <si>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</si>
  <si>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</si>
  <si>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</si>
  <si>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</si>
  <si>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</si>
  <si>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</si>
  <si>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</si>
  <si>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</si>
  <si>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</si>
  <si>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</si>
  <si>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</si>
  <si>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</si>
  <si>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</si>
  <si>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</si>
  <si>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</si>
  <si>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</si>
  <si>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</si>
  <si>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</si>
  <si>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</si>
  <si>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</si>
  <si>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</si>
  <si>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</si>
  <si>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</si>
  <si>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</si>
  <si>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</si>
  <si>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</si>
  <si>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</si>
  <si>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</si>
  <si>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</si>
  <si>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</si>
  <si>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</si>
  <si>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</si>
  <si>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</si>
  <si>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</si>
  <si>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</si>
  <si>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</si>
  <si>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</si>
  <si>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</si>
  <si>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</si>
  <si>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</si>
  <si>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</si>
  <si>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</si>
  <si>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</si>
  <si>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</si>
  <si>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</si>
  <si>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</si>
  <si>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</si>
  <si>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</si>
  <si>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</si>
  <si>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</si>
  <si>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</si>
  <si>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</si>
  <si>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</si>
  <si>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</si>
  <si>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</si>
  <si>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</si>
  <si>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</si>
  <si>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</si>
  <si>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</si>
  <si>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</si>
  <si>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</si>
  <si>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</si>
  <si>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</si>
  <si>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</si>
  <si>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</si>
  <si>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</si>
  <si>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</si>
  <si>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</si>
  <si>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</si>
  <si>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</si>
  <si>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</si>
  <si>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</si>
  <si>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</si>
  <si>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</si>
  <si>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</si>
  <si>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</si>
  <si>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</si>
  <si>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</si>
  <si>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</si>
  <si>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</si>
  <si>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</si>
  <si>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</si>
  <si>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</si>
  <si>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</si>
  <si>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</si>
  <si>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</si>
  <si>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</si>
  <si>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</si>
  <si>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</si>
  <si>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</si>
  <si>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</si>
  <si>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</si>
  <si>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</si>
  <si>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</si>
  <si>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</si>
  <si>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</si>
  <si>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</si>
  <si>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</si>
  <si>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</si>
  <si>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</si>
  <si>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</si>
  <si>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</si>
  <si>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</si>
  <si>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</si>
  <si>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</si>
  <si>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</si>
  <si>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</si>
  <si>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</si>
  <si>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</si>
  <si>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</si>
  <si>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</si>
  <si>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</si>
  <si>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</si>
  <si>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</si>
  <si>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</si>
  <si>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</si>
  <si>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</si>
  <si>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</si>
  <si>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</si>
  <si>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</si>
  <si>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</si>
  <si>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</si>
  <si>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</si>
  <si>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</si>
  <si>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</si>
  <si>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</si>
  <si>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</si>
  <si>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</si>
  <si>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</si>
  <si>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</si>
  <si>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</si>
  <si>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</si>
  <si>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</si>
  <si>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</si>
  <si>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</si>
  <si>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</si>
  <si>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</si>
  <si>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</si>
  <si>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</si>
  <si>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</si>
  <si>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</si>
  <si>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</si>
  <si>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</si>
  <si>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</si>
  <si>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</si>
  <si>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</si>
  <si>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</si>
  <si>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</si>
  <si>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</si>
  <si>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</si>
  <si>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</si>
  <si>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</si>
  <si>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</si>
  <si>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</si>
  <si>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</si>
  <si>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</si>
  <si>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</si>
  <si>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</si>
  <si>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</si>
  <si>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</si>
  <si>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</si>
  <si>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</si>
  <si>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</si>
  <si>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</si>
  <si>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</si>
  <si>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</si>
  <si>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</si>
  <si>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</si>
  <si>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</si>
  <si>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</si>
  <si>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</si>
  <si>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</si>
  <si>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</si>
  <si>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</si>
  <si>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</si>
  <si>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</si>
  <si>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</si>
  <si>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</si>
  <si>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</si>
  <si>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</si>
  <si>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</si>
  <si>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</si>
  <si>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</si>
  <si>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</si>
  <si>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</si>
  <si>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</si>
  <si>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</si>
  <si>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</si>
  <si>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</si>
  <si>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</si>
  <si>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</si>
  <si>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</si>
  <si>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</si>
  <si>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</si>
  <si>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</si>
  <si>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</si>
  <si>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</si>
  <si>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</si>
  <si>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</si>
  <si>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</si>
  <si>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</si>
  <si>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</si>
  <si>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</si>
  <si>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</si>
  <si>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</si>
  <si>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</si>
  <si>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</si>
  <si>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</si>
  <si>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</si>
  <si>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</si>
  <si>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</si>
  <si>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</si>
  <si>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</si>
  <si>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</si>
  <si>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</si>
  <si>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</si>
  <si>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</si>
  <si>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</si>
  <si>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</si>
  <si>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</si>
  <si>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</si>
  <si>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</si>
  <si>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</si>
  <si>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</si>
  <si>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</si>
  <si>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</si>
  <si>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</si>
  <si>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</si>
  <si>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</si>
  <si>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</si>
  <si>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</si>
  <si>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</si>
  <si>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</si>
  <si>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</si>
  <si>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</si>
  <si>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</si>
  <si>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</si>
  <si>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</si>
  <si>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</si>
  <si>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</si>
  <si>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</si>
  <si>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</si>
  <si>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</si>
  <si>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</si>
  <si>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</si>
  <si>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</si>
  <si>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</si>
  <si>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</si>
  <si>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</si>
  <si>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</si>
  <si>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</si>
  <si>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</si>
  <si>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</si>
  <si>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</si>
  <si>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</si>
  <si>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</si>
  <si>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</si>
  <si>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</si>
  <si>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</si>
  <si>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</si>
  <si>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</si>
  <si>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</si>
  <si>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</si>
  <si>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</si>
  <si>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</si>
  <si>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</si>
  <si>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</si>
  <si>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</si>
  <si>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</si>
  <si>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</si>
  <si>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</si>
  <si>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</si>
  <si>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</si>
  <si>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</si>
  <si>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</si>
  <si>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</si>
  <si>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</si>
  <si>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</si>
  <si>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</si>
  <si>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</si>
  <si>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</si>
  <si>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</si>
  <si>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</si>
  <si>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</si>
  <si>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</si>
  <si>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</si>
  <si>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</si>
  <si>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</si>
  <si>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</si>
  <si>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</si>
  <si>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</si>
  <si>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</si>
  <si>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</si>
  <si>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</si>
  <si>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</si>
  <si>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</si>
  <si>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</si>
  <si>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</si>
  <si>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</si>
  <si>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</si>
  <si>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</si>
  <si>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</si>
  <si>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</si>
  <si>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</si>
  <si>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</si>
  <si>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</si>
  <si>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</si>
  <si>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</si>
  <si>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</si>
  <si>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</si>
  <si>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</si>
  <si>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</si>
  <si>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</si>
  <si>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</si>
  <si>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</si>
  <si>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</si>
  <si>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</si>
  <si>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</si>
  <si>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</si>
  <si>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</si>
  <si>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</si>
  <si>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</si>
  <si>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</si>
  <si>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</si>
  <si>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</si>
  <si>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</si>
  <si>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</si>
  <si>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</si>
  <si>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</si>
  <si>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</si>
  <si>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</si>
  <si>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</si>
  <si>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</si>
  <si>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</si>
  <si>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</si>
  <si>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</si>
  <si>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</si>
  <si>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</si>
  <si>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</si>
  <si>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</si>
  <si>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</si>
  <si>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</si>
  <si>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</si>
  <si>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</si>
  <si>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</si>
  <si>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</si>
  <si>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</si>
  <si>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</si>
  <si>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</si>
  <si>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</si>
  <si>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</si>
  <si>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</si>
  <si>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</si>
  <si>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</si>
  <si>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</si>
  <si>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</si>
  <si>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</si>
  <si>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</si>
  <si>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</si>
  <si>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</si>
  <si>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</si>
  <si>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</si>
  <si>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</si>
  <si>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</si>
  <si>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</si>
  <si>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</si>
  <si>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</si>
  <si>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</si>
  <si>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</si>
  <si>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</si>
  <si>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</si>
  <si>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</si>
  <si>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</si>
  <si>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</si>
  <si>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</si>
  <si>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</si>
  <si>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</si>
  <si>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</si>
  <si>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</si>
  <si>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</si>
  <si>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</si>
  <si>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</si>
  <si>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</si>
  <si>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</si>
  <si>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</si>
  <si>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</si>
  <si>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</si>
  <si>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</si>
  <si>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</si>
  <si>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Municipio de Salamanca, Guanajuato.</t>
  </si>
  <si>
    <t>Del 1 de Enero al 31 de Diciembre de 2024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</si>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</sst>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5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tabSelected="1" zoomScaleNormal="100" zoomScaleSheetLayoutView="100" workbookViewId="0">
      <pane ySplit="5" topLeftCell="A11" activePane="bottomLeft" state="frozen"/>
      <selection activeCell="A14" sqref="A14:B14"/>
      <selection pane="bottomLeft" activeCell="E35" sqref="E35"/>
    </sheetView>
  </sheetViews>
  <sheetFormatPr baseColWidth="10" defaultColWidth="12.88671875" defaultRowHeight="10.199999999999999" x14ac:dyDescent="0.2"/>
  <cols>
    <col min="1" max="1" width="14.6640625" style="1" customWidth="1"/>
    <col min="2" max="2" width="73.88671875" style="1" bestFit="1" customWidth="1"/>
    <col min="3" max="3" width="8" style="1" customWidth="1"/>
    <col min="4" max="16384" width="12.88671875" style="1"/>
  </cols>
  <sheetData>
    <row r="1" spans="1:4" ht="16.2" customHeight="1" x14ac:dyDescent="0.2">
      <c r="A1" s="160" t="s">
        <v>600</v>
      </c>
      <c r="B1" s="161"/>
      <c r="C1" s="115" t="s">
        <v>494</v>
      </c>
      <c r="D1" s="116">
        <v>2024</v>
      </c>
    </row>
    <row r="2" spans="1:4" ht="16.2" customHeight="1" x14ac:dyDescent="0.2">
      <c r="A2" s="162" t="s">
        <v>493</v>
      </c>
      <c r="B2" s="163"/>
      <c r="C2" s="10" t="s">
        <v>495</v>
      </c>
      <c r="D2" s="117" t="s">
        <v>500</v>
      </c>
    </row>
    <row r="3" spans="1:4" ht="16.2" customHeight="1" x14ac:dyDescent="0.2">
      <c r="A3" s="164" t="s">
        <v>601</v>
      </c>
      <c r="B3" s="165"/>
      <c r="C3" s="10" t="s">
        <v>496</v>
      </c>
      <c r="D3" s="118">
        <v>4</v>
      </c>
    </row>
    <row r="4" spans="1:4" ht="16.2" customHeight="1" x14ac:dyDescent="0.2">
      <c r="A4" s="166" t="s">
        <v>515</v>
      </c>
      <c r="B4" s="167"/>
      <c r="C4" s="167"/>
      <c r="D4" s="168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516</v>
      </c>
    </row>
    <row r="41" spans="1:2" x14ac:dyDescent="0.2">
      <c r="A41" s="4"/>
      <c r="B41" s="37" t="s">
        <v>554</v>
      </c>
    </row>
    <row r="42" spans="1:2" x14ac:dyDescent="0.2">
      <c r="A42" s="4"/>
      <c r="B42" s="37" t="s">
        <v>555</v>
      </c>
    </row>
    <row r="43" spans="1:2" ht="10.8" thickBot="1" x14ac:dyDescent="0.25">
      <c r="A43" s="8"/>
      <c r="B43" s="9"/>
    </row>
    <row r="45" spans="1:2" x14ac:dyDescent="0.2">
      <c r="A45" s="1" t="s">
        <v>517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topLeftCell="A15" zoomScaleNormal="100" workbookViewId="0">
      <selection activeCell="B37" sqref="B37"/>
    </sheetView>
  </sheetViews>
  <sheetFormatPr baseColWidth="10" defaultColWidth="9.109375" defaultRowHeight="10.199999999999999" x14ac:dyDescent="0.2"/>
  <cols>
    <col min="1" max="1" width="10" style="14" customWidth="1"/>
    <col min="2" max="2" width="83" style="14" customWidth="1"/>
    <col min="3" max="4" width="15.6640625" style="14" customWidth="1"/>
    <col min="5" max="5" width="16.6640625" style="14" customWidth="1"/>
    <col min="6" max="16384" width="9.109375" style="14"/>
  </cols>
  <sheetData>
    <row r="1" spans="1:5" s="20" customFormat="1" ht="18.899999999999999" customHeight="1" x14ac:dyDescent="0.3">
      <c r="A1" s="163" t="s">
        <v>600</v>
      </c>
      <c r="B1" s="163"/>
      <c r="C1" s="163"/>
      <c r="D1" s="10" t="s">
        <v>497</v>
      </c>
      <c r="E1" s="19">
        <v>2024</v>
      </c>
    </row>
    <row r="2" spans="1:5" s="11" customFormat="1" ht="18.899999999999999" customHeight="1" x14ac:dyDescent="0.3">
      <c r="A2" s="163" t="s">
        <v>502</v>
      </c>
      <c r="B2" s="163"/>
      <c r="C2" s="163"/>
      <c r="D2" s="10" t="s">
        <v>498</v>
      </c>
      <c r="E2" s="19" t="s">
        <v>500</v>
      </c>
    </row>
    <row r="3" spans="1:5" s="11" customFormat="1" ht="18.899999999999999" customHeight="1" x14ac:dyDescent="0.3">
      <c r="A3" s="163" t="s">
        <v>601</v>
      </c>
      <c r="B3" s="163"/>
      <c r="C3" s="163"/>
      <c r="D3" s="10" t="s">
        <v>499</v>
      </c>
      <c r="E3" s="19">
        <v>4</v>
      </c>
    </row>
    <row r="4" spans="1:5" s="11" customFormat="1" ht="18.899999999999999" customHeight="1" x14ac:dyDescent="0.3">
      <c r="A4" s="163" t="s">
        <v>515</v>
      </c>
      <c r="B4" s="163"/>
      <c r="C4" s="163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58" t="s">
        <v>275</v>
      </c>
      <c r="E8" s="159" t="s">
        <v>596</v>
      </c>
    </row>
    <row r="9" spans="1:5" x14ac:dyDescent="0.2">
      <c r="A9" s="120">
        <v>4000</v>
      </c>
      <c r="B9" s="119" t="s">
        <v>556</v>
      </c>
      <c r="C9" s="121">
        <f>SUM(C10+C57+C69)</f>
        <v>1087653813.1800001</v>
      </c>
      <c r="D9" s="80"/>
      <c r="E9" s="40"/>
    </row>
    <row r="10" spans="1:5" x14ac:dyDescent="0.2">
      <c r="A10" s="120">
        <v>4100</v>
      </c>
      <c r="B10" s="119" t="s">
        <v>222</v>
      </c>
      <c r="C10" s="121">
        <f>SUM(C11+C21+C27+C30+C36+C39+C48)</f>
        <v>244901435.09999999</v>
      </c>
      <c r="D10" s="80"/>
      <c r="E10" s="40"/>
    </row>
    <row r="11" spans="1:5" x14ac:dyDescent="0.2">
      <c r="A11" s="120">
        <v>4110</v>
      </c>
      <c r="B11" s="119" t="s">
        <v>223</v>
      </c>
      <c r="C11" s="121">
        <f>SUM(C12:C20)</f>
        <v>136382470.44</v>
      </c>
      <c r="D11" s="80"/>
      <c r="E11" s="40"/>
    </row>
    <row r="12" spans="1:5" x14ac:dyDescent="0.2">
      <c r="A12" s="41">
        <v>4111</v>
      </c>
      <c r="B12" s="42" t="s">
        <v>224</v>
      </c>
      <c r="C12" s="45">
        <v>156845</v>
      </c>
      <c r="D12" s="80"/>
      <c r="E12" s="40"/>
    </row>
    <row r="13" spans="1:5" x14ac:dyDescent="0.2">
      <c r="A13" s="41">
        <v>4112</v>
      </c>
      <c r="B13" s="42" t="s">
        <v>225</v>
      </c>
      <c r="C13" s="45">
        <v>129737232.81</v>
      </c>
      <c r="D13" s="80"/>
      <c r="E13" s="40"/>
    </row>
    <row r="14" spans="1:5" x14ac:dyDescent="0.2">
      <c r="A14" s="41">
        <v>4113</v>
      </c>
      <c r="B14" s="42" t="s">
        <v>226</v>
      </c>
      <c r="C14" s="45">
        <v>428991.73</v>
      </c>
      <c r="D14" s="80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230</v>
      </c>
      <c r="C18" s="45">
        <v>6059400.9000000004</v>
      </c>
      <c r="D18" s="80"/>
      <c r="E18" s="40"/>
    </row>
    <row r="19" spans="1:5" ht="20.399999999999999" x14ac:dyDescent="0.2">
      <c r="A19" s="41">
        <v>4118</v>
      </c>
      <c r="B19" s="43" t="s">
        <v>408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232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237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80"/>
      <c r="E28" s="40"/>
    </row>
    <row r="29" spans="1:5" ht="20.399999999999999" x14ac:dyDescent="0.2">
      <c r="A29" s="41">
        <v>4132</v>
      </c>
      <c r="B29" s="43" t="s">
        <v>410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239</v>
      </c>
      <c r="C30" s="121">
        <f>SUM(C31:C35)</f>
        <v>67772735.849999994</v>
      </c>
      <c r="D30" s="80"/>
      <c r="E30" s="40"/>
    </row>
    <row r="31" spans="1:5" x14ac:dyDescent="0.2">
      <c r="A31" s="41">
        <v>4141</v>
      </c>
      <c r="B31" s="42" t="s">
        <v>240</v>
      </c>
      <c r="C31" s="45">
        <v>11695661.85</v>
      </c>
      <c r="D31" s="80"/>
      <c r="E31" s="40"/>
    </row>
    <row r="32" spans="1:5" x14ac:dyDescent="0.2">
      <c r="A32" s="41">
        <v>4143</v>
      </c>
      <c r="B32" s="42" t="s">
        <v>241</v>
      </c>
      <c r="C32" s="45">
        <v>56077074</v>
      </c>
      <c r="D32" s="80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80"/>
      <c r="E33" s="40"/>
    </row>
    <row r="34" spans="1:5" ht="20.399999999999999" x14ac:dyDescent="0.2">
      <c r="A34" s="41">
        <v>4145</v>
      </c>
      <c r="B34" s="43" t="s">
        <v>411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412</v>
      </c>
      <c r="C36" s="121">
        <f>SUM(C37:C38)</f>
        <v>22837861.43</v>
      </c>
      <c r="D36" s="80"/>
      <c r="E36" s="40"/>
    </row>
    <row r="37" spans="1:5" x14ac:dyDescent="0.2">
      <c r="A37" s="41">
        <v>4151</v>
      </c>
      <c r="B37" s="42" t="s">
        <v>412</v>
      </c>
      <c r="C37" s="45">
        <v>22837861.43</v>
      </c>
      <c r="D37" s="80"/>
      <c r="E37" s="40"/>
    </row>
    <row r="38" spans="1:5" ht="20.399999999999999" x14ac:dyDescent="0.2">
      <c r="A38" s="41">
        <v>4154</v>
      </c>
      <c r="B38" s="43" t="s">
        <v>413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414</v>
      </c>
      <c r="C39" s="121">
        <f>SUM(C40:C47)</f>
        <v>17908367.379999999</v>
      </c>
      <c r="D39" s="80"/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245</v>
      </c>
      <c r="C41" s="45">
        <v>10534829.52</v>
      </c>
      <c r="D41" s="80"/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247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80"/>
      <c r="E44" s="40"/>
    </row>
    <row r="45" spans="1:5" ht="20.399999999999999" x14ac:dyDescent="0.2">
      <c r="A45" s="41">
        <v>4166</v>
      </c>
      <c r="B45" s="43" t="s">
        <v>415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250</v>
      </c>
      <c r="C47" s="45">
        <v>7373537.8600000003</v>
      </c>
      <c r="D47" s="80"/>
      <c r="E47" s="40"/>
    </row>
    <row r="48" spans="1:5" x14ac:dyDescent="0.2">
      <c r="A48" s="120">
        <v>4170</v>
      </c>
      <c r="B48" s="119" t="s">
        <v>492</v>
      </c>
      <c r="C48" s="121">
        <f>SUM(C49:C56)</f>
        <v>0</v>
      </c>
      <c r="D48" s="80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80"/>
      <c r="E50" s="40"/>
    </row>
    <row r="51" spans="1:5" ht="20.399999999999999" x14ac:dyDescent="0.2">
      <c r="A51" s="41">
        <v>4173</v>
      </c>
      <c r="B51" s="43" t="s">
        <v>418</v>
      </c>
      <c r="C51" s="45">
        <v>0</v>
      </c>
      <c r="D51" s="80"/>
      <c r="E51" s="40"/>
    </row>
    <row r="52" spans="1:5" ht="20.399999999999999" x14ac:dyDescent="0.2">
      <c r="A52" s="41">
        <v>4174</v>
      </c>
      <c r="B52" s="43" t="s">
        <v>419</v>
      </c>
      <c r="C52" s="45">
        <v>0</v>
      </c>
      <c r="D52" s="80"/>
      <c r="E52" s="40"/>
    </row>
    <row r="53" spans="1:5" ht="20.399999999999999" x14ac:dyDescent="0.2">
      <c r="A53" s="41">
        <v>4175</v>
      </c>
      <c r="B53" s="43" t="s">
        <v>420</v>
      </c>
      <c r="C53" s="45">
        <v>0</v>
      </c>
      <c r="D53" s="80"/>
      <c r="E53" s="40"/>
    </row>
    <row r="54" spans="1:5" ht="20.399999999999999" x14ac:dyDescent="0.2">
      <c r="A54" s="41">
        <v>4176</v>
      </c>
      <c r="B54" s="43" t="s">
        <v>421</v>
      </c>
      <c r="C54" s="45">
        <v>0</v>
      </c>
      <c r="D54" s="80"/>
      <c r="E54" s="40"/>
    </row>
    <row r="55" spans="1:5" ht="20.399999999999999" x14ac:dyDescent="0.2">
      <c r="A55" s="41">
        <v>4177</v>
      </c>
      <c r="B55" s="43" t="s">
        <v>422</v>
      </c>
      <c r="C55" s="45">
        <v>0</v>
      </c>
      <c r="D55" s="80"/>
      <c r="E55" s="40"/>
    </row>
    <row r="56" spans="1:5" x14ac:dyDescent="0.2">
      <c r="A56" s="41">
        <v>4178</v>
      </c>
      <c r="B56" s="43" t="s">
        <v>423</v>
      </c>
      <c r="C56" s="45">
        <v>0</v>
      </c>
      <c r="D56" s="80"/>
      <c r="E56" s="40"/>
    </row>
    <row r="57" spans="1:5" ht="30.6" x14ac:dyDescent="0.2">
      <c r="A57" s="120">
        <v>4200</v>
      </c>
      <c r="B57" s="122" t="s">
        <v>424</v>
      </c>
      <c r="C57" s="121">
        <f>+C58+C64</f>
        <v>842752378.08000004</v>
      </c>
      <c r="D57" s="80"/>
      <c r="E57" s="40"/>
    </row>
    <row r="58" spans="1:5" ht="20.399999999999999" x14ac:dyDescent="0.2">
      <c r="A58" s="120">
        <v>4210</v>
      </c>
      <c r="B58" s="122" t="s">
        <v>425</v>
      </c>
      <c r="C58" s="121">
        <f>SUM(C59:C63)</f>
        <v>796515075.48000002</v>
      </c>
      <c r="D58" s="80"/>
      <c r="E58" s="40"/>
    </row>
    <row r="59" spans="1:5" x14ac:dyDescent="0.2">
      <c r="A59" s="41">
        <v>4211</v>
      </c>
      <c r="B59" s="42" t="s">
        <v>251</v>
      </c>
      <c r="C59" s="45">
        <v>455491298.56</v>
      </c>
      <c r="D59" s="80"/>
      <c r="E59" s="40"/>
    </row>
    <row r="60" spans="1:5" x14ac:dyDescent="0.2">
      <c r="A60" s="41">
        <v>4212</v>
      </c>
      <c r="B60" s="42" t="s">
        <v>252</v>
      </c>
      <c r="C60" s="45">
        <v>334305532.58999997</v>
      </c>
      <c r="D60" s="80"/>
      <c r="E60" s="40"/>
    </row>
    <row r="61" spans="1:5" x14ac:dyDescent="0.2">
      <c r="A61" s="41">
        <v>4213</v>
      </c>
      <c r="B61" s="42" t="s">
        <v>253</v>
      </c>
      <c r="C61" s="45">
        <v>385209.5</v>
      </c>
      <c r="D61" s="80"/>
      <c r="E61" s="40"/>
    </row>
    <row r="62" spans="1:5" x14ac:dyDescent="0.2">
      <c r="A62" s="41">
        <v>4214</v>
      </c>
      <c r="B62" s="42" t="s">
        <v>426</v>
      </c>
      <c r="C62" s="45">
        <v>6333034.8300000001</v>
      </c>
      <c r="D62" s="80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254</v>
      </c>
      <c r="C64" s="121">
        <f>SUM(C65:C68)</f>
        <v>46237302.600000001</v>
      </c>
      <c r="D64" s="80"/>
      <c r="E64" s="40"/>
    </row>
    <row r="65" spans="1:5" x14ac:dyDescent="0.2">
      <c r="A65" s="41">
        <v>4221</v>
      </c>
      <c r="B65" s="42" t="s">
        <v>255</v>
      </c>
      <c r="C65" s="45">
        <v>46237302.600000001</v>
      </c>
      <c r="D65" s="80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259</v>
      </c>
      <c r="C69" s="121">
        <f>C70+C73+C79+C81+C83</f>
        <v>0</v>
      </c>
      <c r="D69" s="42"/>
      <c r="E69" s="42"/>
    </row>
    <row r="70" spans="1:5" x14ac:dyDescent="0.2">
      <c r="A70" s="123">
        <v>4310</v>
      </c>
      <c r="B70" s="119" t="s">
        <v>260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262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268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269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270</v>
      </c>
      <c r="C83" s="121">
        <f>SUM(C84:C90)</f>
        <v>0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0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596</v>
      </c>
    </row>
    <row r="94" spans="1:5" x14ac:dyDescent="0.2">
      <c r="A94" s="123">
        <v>5000</v>
      </c>
      <c r="B94" s="119" t="s">
        <v>276</v>
      </c>
      <c r="C94" s="121">
        <f>C95+C123+C156+C166+C181+C210</f>
        <v>872856764.70000005</v>
      </c>
      <c r="D94" s="124">
        <v>1</v>
      </c>
      <c r="E94" s="42"/>
    </row>
    <row r="95" spans="1:5" x14ac:dyDescent="0.2">
      <c r="A95" s="123">
        <v>5100</v>
      </c>
      <c r="B95" s="119" t="s">
        <v>277</v>
      </c>
      <c r="C95" s="121">
        <f>C96+C103+C113</f>
        <v>689138201.11000013</v>
      </c>
      <c r="D95" s="124">
        <f>C95/$C$94</f>
        <v>0.78952037605718295</v>
      </c>
      <c r="E95" s="42"/>
    </row>
    <row r="96" spans="1:5" x14ac:dyDescent="0.2">
      <c r="A96" s="123">
        <v>5110</v>
      </c>
      <c r="B96" s="119" t="s">
        <v>278</v>
      </c>
      <c r="C96" s="121">
        <f>SUM(C97:C102)</f>
        <v>405420831.99000001</v>
      </c>
      <c r="D96" s="124">
        <f t="shared" ref="D96:D159" si="0">C96/$C$94</f>
        <v>0.46447578616102347</v>
      </c>
      <c r="E96" s="42"/>
    </row>
    <row r="97" spans="1:5" x14ac:dyDescent="0.2">
      <c r="A97" s="44">
        <v>5111</v>
      </c>
      <c r="B97" s="42" t="s">
        <v>279</v>
      </c>
      <c r="C97" s="45">
        <v>229490605.78999999</v>
      </c>
      <c r="D97" s="46">
        <f t="shared" si="0"/>
        <v>0.26291897487771165</v>
      </c>
      <c r="E97" s="42"/>
    </row>
    <row r="98" spans="1:5" x14ac:dyDescent="0.2">
      <c r="A98" s="44">
        <v>5112</v>
      </c>
      <c r="B98" s="42" t="s">
        <v>280</v>
      </c>
      <c r="C98" s="45">
        <v>4870137.71</v>
      </c>
      <c r="D98" s="46">
        <f t="shared" si="0"/>
        <v>5.5795382552529813E-3</v>
      </c>
      <c r="E98" s="42"/>
    </row>
    <row r="99" spans="1:5" x14ac:dyDescent="0.2">
      <c r="A99" s="44">
        <v>5113</v>
      </c>
      <c r="B99" s="42" t="s">
        <v>281</v>
      </c>
      <c r="C99" s="45">
        <v>49223383.18</v>
      </c>
      <c r="D99" s="46">
        <f t="shared" si="0"/>
        <v>5.6393425783803172E-2</v>
      </c>
      <c r="E99" s="42"/>
    </row>
    <row r="100" spans="1:5" x14ac:dyDescent="0.2">
      <c r="A100" s="44">
        <v>5114</v>
      </c>
      <c r="B100" s="42" t="s">
        <v>282</v>
      </c>
      <c r="C100" s="45">
        <v>86451497.010000005</v>
      </c>
      <c r="D100" s="46">
        <f t="shared" si="0"/>
        <v>9.9044311170244856E-2</v>
      </c>
      <c r="E100" s="42"/>
    </row>
    <row r="101" spans="1:5" x14ac:dyDescent="0.2">
      <c r="A101" s="44">
        <v>5115</v>
      </c>
      <c r="B101" s="42" t="s">
        <v>283</v>
      </c>
      <c r="C101" s="45">
        <v>35385208.299999997</v>
      </c>
      <c r="D101" s="46">
        <f t="shared" si="0"/>
        <v>4.0539536074010785E-2</v>
      </c>
      <c r="E101" s="42"/>
    </row>
    <row r="102" spans="1:5" x14ac:dyDescent="0.2">
      <c r="A102" s="44">
        <v>5116</v>
      </c>
      <c r="B102" s="42" t="s">
        <v>284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285</v>
      </c>
      <c r="C103" s="121">
        <f>SUM(C104:C112)</f>
        <v>106608587.97</v>
      </c>
      <c r="D103" s="124">
        <f t="shared" si="0"/>
        <v>0.12213755140757974</v>
      </c>
      <c r="E103" s="42"/>
    </row>
    <row r="104" spans="1:5" x14ac:dyDescent="0.2">
      <c r="A104" s="44">
        <v>5121</v>
      </c>
      <c r="B104" s="42" t="s">
        <v>286</v>
      </c>
      <c r="C104" s="45">
        <v>7002437.1200000001</v>
      </c>
      <c r="D104" s="46">
        <f t="shared" si="0"/>
        <v>8.022435528017853E-3</v>
      </c>
      <c r="E104" s="42"/>
    </row>
    <row r="105" spans="1:5" x14ac:dyDescent="0.2">
      <c r="A105" s="44">
        <v>5122</v>
      </c>
      <c r="B105" s="42" t="s">
        <v>287</v>
      </c>
      <c r="C105" s="45">
        <v>4614674.9800000004</v>
      </c>
      <c r="D105" s="46">
        <f t="shared" si="0"/>
        <v>5.286863969698464E-3</v>
      </c>
      <c r="E105" s="42"/>
    </row>
    <row r="106" spans="1:5" x14ac:dyDescent="0.2">
      <c r="A106" s="44">
        <v>5123</v>
      </c>
      <c r="B106" s="42" t="s">
        <v>288</v>
      </c>
      <c r="C106" s="45">
        <v>19720</v>
      </c>
      <c r="D106" s="46">
        <f t="shared" si="0"/>
        <v>2.2592481146408648E-5</v>
      </c>
      <c r="E106" s="42"/>
    </row>
    <row r="107" spans="1:5" x14ac:dyDescent="0.2">
      <c r="A107" s="44">
        <v>5124</v>
      </c>
      <c r="B107" s="42" t="s">
        <v>289</v>
      </c>
      <c r="C107" s="45">
        <v>35440168</v>
      </c>
      <c r="D107" s="46">
        <f t="shared" si="0"/>
        <v>4.0602501387705631E-2</v>
      </c>
      <c r="E107" s="42"/>
    </row>
    <row r="108" spans="1:5" x14ac:dyDescent="0.2">
      <c r="A108" s="44">
        <v>5125</v>
      </c>
      <c r="B108" s="42" t="s">
        <v>290</v>
      </c>
      <c r="C108" s="45">
        <v>1527692.63</v>
      </c>
      <c r="D108" s="46">
        <f t="shared" si="0"/>
        <v>1.7502214473013407E-3</v>
      </c>
      <c r="E108" s="42"/>
    </row>
    <row r="109" spans="1:5" x14ac:dyDescent="0.2">
      <c r="A109" s="44">
        <v>5126</v>
      </c>
      <c r="B109" s="42" t="s">
        <v>291</v>
      </c>
      <c r="C109" s="45">
        <v>35324444.640000001</v>
      </c>
      <c r="D109" s="46">
        <f t="shared" si="0"/>
        <v>4.0469921376093107E-2</v>
      </c>
      <c r="E109" s="42"/>
    </row>
    <row r="110" spans="1:5" x14ac:dyDescent="0.2">
      <c r="A110" s="44">
        <v>5127</v>
      </c>
      <c r="B110" s="42" t="s">
        <v>292</v>
      </c>
      <c r="C110" s="45">
        <v>12748205.4</v>
      </c>
      <c r="D110" s="46">
        <f t="shared" si="0"/>
        <v>1.460515163032682E-2</v>
      </c>
      <c r="E110" s="42"/>
    </row>
    <row r="111" spans="1:5" x14ac:dyDescent="0.2">
      <c r="A111" s="44">
        <v>5128</v>
      </c>
      <c r="B111" s="42" t="s">
        <v>293</v>
      </c>
      <c r="C111" s="45">
        <v>40697.1</v>
      </c>
      <c r="D111" s="46">
        <f t="shared" si="0"/>
        <v>4.6625175682733635E-5</v>
      </c>
      <c r="E111" s="42"/>
    </row>
    <row r="112" spans="1:5" x14ac:dyDescent="0.2">
      <c r="A112" s="44">
        <v>5129</v>
      </c>
      <c r="B112" s="42" t="s">
        <v>294</v>
      </c>
      <c r="C112" s="45">
        <v>9890548.0999999996</v>
      </c>
      <c r="D112" s="46">
        <f t="shared" si="0"/>
        <v>1.1331238411607396E-2</v>
      </c>
      <c r="E112" s="42"/>
    </row>
    <row r="113" spans="1:5" x14ac:dyDescent="0.2">
      <c r="A113" s="123">
        <v>5130</v>
      </c>
      <c r="B113" s="119" t="s">
        <v>295</v>
      </c>
      <c r="C113" s="121">
        <f>SUM(C114:C122)</f>
        <v>177108781.15000004</v>
      </c>
      <c r="D113" s="124">
        <f t="shared" si="0"/>
        <v>0.20290703848857966</v>
      </c>
      <c r="E113" s="42"/>
    </row>
    <row r="114" spans="1:5" x14ac:dyDescent="0.2">
      <c r="A114" s="44">
        <v>5131</v>
      </c>
      <c r="B114" s="42" t="s">
        <v>296</v>
      </c>
      <c r="C114" s="45">
        <v>40211852.880000003</v>
      </c>
      <c r="D114" s="46">
        <f t="shared" si="0"/>
        <v>4.6069245844500929E-2</v>
      </c>
      <c r="E114" s="42"/>
    </row>
    <row r="115" spans="1:5" x14ac:dyDescent="0.2">
      <c r="A115" s="44">
        <v>5132</v>
      </c>
      <c r="B115" s="42" t="s">
        <v>297</v>
      </c>
      <c r="C115" s="45">
        <v>9380295.0800000001</v>
      </c>
      <c r="D115" s="46">
        <f t="shared" si="0"/>
        <v>1.0746660230357495E-2</v>
      </c>
      <c r="E115" s="42"/>
    </row>
    <row r="116" spans="1:5" x14ac:dyDescent="0.2">
      <c r="A116" s="44">
        <v>5133</v>
      </c>
      <c r="B116" s="42" t="s">
        <v>298</v>
      </c>
      <c r="C116" s="45">
        <v>48891225.710000001</v>
      </c>
      <c r="D116" s="46">
        <f t="shared" si="0"/>
        <v>5.601288514594243E-2</v>
      </c>
      <c r="E116" s="42"/>
    </row>
    <row r="117" spans="1:5" x14ac:dyDescent="0.2">
      <c r="A117" s="44">
        <v>5134</v>
      </c>
      <c r="B117" s="42" t="s">
        <v>299</v>
      </c>
      <c r="C117" s="45">
        <v>5964944.3099999996</v>
      </c>
      <c r="D117" s="46">
        <f t="shared" si="0"/>
        <v>6.8338180457937388E-3</v>
      </c>
      <c r="E117" s="42"/>
    </row>
    <row r="118" spans="1:5" x14ac:dyDescent="0.2">
      <c r="A118" s="44">
        <v>5135</v>
      </c>
      <c r="B118" s="42" t="s">
        <v>300</v>
      </c>
      <c r="C118" s="45">
        <v>25494671.59</v>
      </c>
      <c r="D118" s="46">
        <f t="shared" si="0"/>
        <v>2.9208310711508884E-2</v>
      </c>
      <c r="E118" s="42"/>
    </row>
    <row r="119" spans="1:5" x14ac:dyDescent="0.2">
      <c r="A119" s="44">
        <v>5136</v>
      </c>
      <c r="B119" s="42" t="s">
        <v>301</v>
      </c>
      <c r="C119" s="45">
        <v>4617617.16</v>
      </c>
      <c r="D119" s="46">
        <f t="shared" si="0"/>
        <v>5.290234717476321E-3</v>
      </c>
      <c r="E119" s="42"/>
    </row>
    <row r="120" spans="1:5" x14ac:dyDescent="0.2">
      <c r="A120" s="44">
        <v>5137</v>
      </c>
      <c r="B120" s="42" t="s">
        <v>302</v>
      </c>
      <c r="C120" s="45">
        <v>164776.46</v>
      </c>
      <c r="D120" s="46">
        <f t="shared" si="0"/>
        <v>1.8877835019888228E-4</v>
      </c>
      <c r="E120" s="42"/>
    </row>
    <row r="121" spans="1:5" x14ac:dyDescent="0.2">
      <c r="A121" s="44">
        <v>5138</v>
      </c>
      <c r="B121" s="42" t="s">
        <v>303</v>
      </c>
      <c r="C121" s="45">
        <v>31633464.989999998</v>
      </c>
      <c r="D121" s="46">
        <f t="shared" si="0"/>
        <v>3.624130128712743E-2</v>
      </c>
      <c r="E121" s="42"/>
    </row>
    <row r="122" spans="1:5" x14ac:dyDescent="0.2">
      <c r="A122" s="44">
        <v>5139</v>
      </c>
      <c r="B122" s="42" t="s">
        <v>304</v>
      </c>
      <c r="C122" s="45">
        <v>10749932.970000001</v>
      </c>
      <c r="D122" s="46">
        <f t="shared" si="0"/>
        <v>1.2315804155673515E-2</v>
      </c>
      <c r="E122" s="42"/>
    </row>
    <row r="123" spans="1:5" x14ac:dyDescent="0.2">
      <c r="A123" s="123">
        <v>5200</v>
      </c>
      <c r="B123" s="119" t="s">
        <v>305</v>
      </c>
      <c r="C123" s="121">
        <f>C124+C127+C130+C133+C138+C142+C145+C147+C153</f>
        <v>131534911.75</v>
      </c>
      <c r="D123" s="124">
        <f t="shared" si="0"/>
        <v>0.15069472686645033</v>
      </c>
      <c r="E123" s="42"/>
    </row>
    <row r="124" spans="1:5" x14ac:dyDescent="0.2">
      <c r="A124" s="123">
        <v>5210</v>
      </c>
      <c r="B124" s="119" t="s">
        <v>306</v>
      </c>
      <c r="C124" s="121">
        <f>SUM(C125:C126)</f>
        <v>1121413.44</v>
      </c>
      <c r="D124" s="124">
        <f t="shared" si="0"/>
        <v>1.2847622718321129E-3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1121413.44</v>
      </c>
      <c r="D126" s="46">
        <f t="shared" si="0"/>
        <v>1.2847622718321129E-3</v>
      </c>
      <c r="E126" s="42"/>
    </row>
    <row r="127" spans="1:5" x14ac:dyDescent="0.2">
      <c r="A127" s="123">
        <v>5220</v>
      </c>
      <c r="B127" s="119" t="s">
        <v>309</v>
      </c>
      <c r="C127" s="121">
        <f>SUM(C128:C129)</f>
        <v>85461026.079999998</v>
      </c>
      <c r="D127" s="124">
        <f t="shared" si="0"/>
        <v>9.7909564932309207E-2</v>
      </c>
      <c r="E127" s="42"/>
    </row>
    <row r="128" spans="1:5" x14ac:dyDescent="0.2">
      <c r="A128" s="44">
        <v>5221</v>
      </c>
      <c r="B128" s="42" t="s">
        <v>310</v>
      </c>
      <c r="C128" s="45">
        <v>85461026.079999998</v>
      </c>
      <c r="D128" s="46">
        <f t="shared" si="0"/>
        <v>9.7909564932309207E-2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256</v>
      </c>
      <c r="C130" s="121">
        <f>SUM(C131:C132)</f>
        <v>12599750</v>
      </c>
      <c r="D130" s="124">
        <f t="shared" si="0"/>
        <v>1.4435071720307422E-2</v>
      </c>
      <c r="E130" s="42"/>
    </row>
    <row r="131" spans="1:5" x14ac:dyDescent="0.2">
      <c r="A131" s="44">
        <v>5231</v>
      </c>
      <c r="B131" s="42" t="s">
        <v>312</v>
      </c>
      <c r="C131" s="45">
        <v>4269350</v>
      </c>
      <c r="D131" s="46">
        <f t="shared" si="0"/>
        <v>4.8912377982971477E-3</v>
      </c>
      <c r="E131" s="42"/>
    </row>
    <row r="132" spans="1:5" x14ac:dyDescent="0.2">
      <c r="A132" s="44">
        <v>5232</v>
      </c>
      <c r="B132" s="42" t="s">
        <v>313</v>
      </c>
      <c r="C132" s="45">
        <v>8330400</v>
      </c>
      <c r="D132" s="46">
        <f t="shared" si="0"/>
        <v>9.5438339220102735E-3</v>
      </c>
      <c r="E132" s="42"/>
    </row>
    <row r="133" spans="1:5" x14ac:dyDescent="0.2">
      <c r="A133" s="123">
        <v>5240</v>
      </c>
      <c r="B133" s="119" t="s">
        <v>257</v>
      </c>
      <c r="C133" s="121">
        <f>SUM(C134:C137)</f>
        <v>32352722.230000004</v>
      </c>
      <c r="D133" s="124">
        <f t="shared" si="0"/>
        <v>3.7065327942001576E-2</v>
      </c>
      <c r="E133" s="42"/>
    </row>
    <row r="134" spans="1:5" x14ac:dyDescent="0.2">
      <c r="A134" s="44">
        <v>5241</v>
      </c>
      <c r="B134" s="42" t="s">
        <v>314</v>
      </c>
      <c r="C134" s="45">
        <v>24765031.82</v>
      </c>
      <c r="D134" s="46">
        <f t="shared" si="0"/>
        <v>2.8372389172594333E-2</v>
      </c>
      <c r="E134" s="42"/>
    </row>
    <row r="135" spans="1:5" x14ac:dyDescent="0.2">
      <c r="A135" s="44">
        <v>5242</v>
      </c>
      <c r="B135" s="42" t="s">
        <v>315</v>
      </c>
      <c r="C135" s="45">
        <v>4511890.42</v>
      </c>
      <c r="D135" s="46">
        <f t="shared" si="0"/>
        <v>5.1691074669630724E-3</v>
      </c>
      <c r="E135" s="42"/>
    </row>
    <row r="136" spans="1:5" x14ac:dyDescent="0.2">
      <c r="A136" s="44">
        <v>5243</v>
      </c>
      <c r="B136" s="42" t="s">
        <v>316</v>
      </c>
      <c r="C136" s="45">
        <v>3075799.99</v>
      </c>
      <c r="D136" s="46">
        <f t="shared" si="0"/>
        <v>3.5238313024441637E-3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258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318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319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321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324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326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332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335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251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252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253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341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342</v>
      </c>
      <c r="C166" s="121">
        <f>C167+C170+C173+C176+C178</f>
        <v>6482770.0599999996</v>
      </c>
      <c r="D166" s="124">
        <f t="shared" si="1"/>
        <v>7.4270720262196981E-3</v>
      </c>
      <c r="E166" s="42"/>
    </row>
    <row r="167" spans="1:5" x14ac:dyDescent="0.2">
      <c r="A167" s="123">
        <v>5410</v>
      </c>
      <c r="B167" s="119" t="s">
        <v>343</v>
      </c>
      <c r="C167" s="121">
        <f>SUM(C168:C169)</f>
        <v>6482770.0599999996</v>
      </c>
      <c r="D167" s="124">
        <f t="shared" si="1"/>
        <v>7.4270720262196981E-3</v>
      </c>
      <c r="E167" s="42"/>
    </row>
    <row r="168" spans="1:5" x14ac:dyDescent="0.2">
      <c r="A168" s="44">
        <v>5411</v>
      </c>
      <c r="B168" s="42" t="s">
        <v>344</v>
      </c>
      <c r="C168" s="45">
        <v>6482770.0599999996</v>
      </c>
      <c r="D168" s="46">
        <f t="shared" si="1"/>
        <v>7.4270720262196981E-3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346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349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352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353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356</v>
      </c>
      <c r="C181" s="121">
        <f>C182+C191+C194+C200</f>
        <v>45700881.780000001</v>
      </c>
      <c r="D181" s="124">
        <f t="shared" si="1"/>
        <v>5.2357825050147085E-2</v>
      </c>
      <c r="E181" s="42"/>
    </row>
    <row r="182" spans="1:5" x14ac:dyDescent="0.2">
      <c r="A182" s="123">
        <v>5510</v>
      </c>
      <c r="B182" s="119" t="s">
        <v>357</v>
      </c>
      <c r="C182" s="121">
        <f>SUM(C183:C190)</f>
        <v>45700881.780000001</v>
      </c>
      <c r="D182" s="124">
        <f t="shared" si="1"/>
        <v>5.2357825050147085E-2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45">
        <v>10861765.939999999</v>
      </c>
      <c r="D185" s="46">
        <f t="shared" si="1"/>
        <v>1.2443927090068641E-2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45">
        <v>33448089.16</v>
      </c>
      <c r="D187" s="46">
        <f t="shared" si="1"/>
        <v>3.8320249682083946E-2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45">
        <v>1241026.68</v>
      </c>
      <c r="D189" s="46">
        <f t="shared" si="1"/>
        <v>1.4217987763737382E-3</v>
      </c>
      <c r="E189" s="42"/>
    </row>
    <row r="190" spans="1:5" x14ac:dyDescent="0.2">
      <c r="A190" s="44">
        <v>5518</v>
      </c>
      <c r="B190" s="42" t="s">
        <v>41</v>
      </c>
      <c r="C190" s="45">
        <v>150000</v>
      </c>
      <c r="D190" s="46">
        <f t="shared" si="1"/>
        <v>1.7184950162075542E-4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367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373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381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topLeftCell="A9" zoomScale="80" zoomScaleNormal="80" workbookViewId="0">
      <selection activeCell="B37" sqref="B37"/>
    </sheetView>
  </sheetViews>
  <sheetFormatPr baseColWidth="10" defaultColWidth="9.109375" defaultRowHeight="10.199999999999999" x14ac:dyDescent="0.2"/>
  <cols>
    <col min="1" max="1" width="10" style="14" customWidth="1"/>
    <col min="2" max="2" width="64.5546875" style="14" bestFit="1" customWidth="1"/>
    <col min="3" max="3" width="16.44140625" style="14" bestFit="1" customWidth="1"/>
    <col min="4" max="4" width="19.109375" style="14" customWidth="1"/>
    <col min="5" max="5" width="28" style="14" customWidth="1"/>
    <col min="6" max="6" width="22.6640625" style="14" customWidth="1"/>
    <col min="7" max="8" width="16.6640625" style="14" customWidth="1"/>
    <col min="9" max="9" width="27.109375" style="14" customWidth="1"/>
    <col min="10" max="10" width="22.21875" style="14" customWidth="1"/>
    <col min="11" max="16384" width="9.109375" style="14"/>
  </cols>
  <sheetData>
    <row r="1" spans="1:8" s="11" customFormat="1" ht="18.899999999999999" customHeight="1" x14ac:dyDescent="0.3">
      <c r="A1" s="169" t="s">
        <v>600</v>
      </c>
      <c r="B1" s="170"/>
      <c r="C1" s="170"/>
      <c r="D1" s="170"/>
      <c r="E1" s="170"/>
      <c r="F1" s="170"/>
      <c r="G1" s="10" t="s">
        <v>497</v>
      </c>
      <c r="H1" s="19">
        <v>2024</v>
      </c>
    </row>
    <row r="2" spans="1:8" s="11" customFormat="1" ht="18.899999999999999" customHeight="1" x14ac:dyDescent="0.3">
      <c r="A2" s="169" t="s">
        <v>501</v>
      </c>
      <c r="B2" s="170"/>
      <c r="C2" s="170"/>
      <c r="D2" s="170"/>
      <c r="E2" s="170"/>
      <c r="F2" s="170"/>
      <c r="G2" s="10" t="s">
        <v>498</v>
      </c>
      <c r="H2" s="19" t="s">
        <v>500</v>
      </c>
    </row>
    <row r="3" spans="1:8" s="11" customFormat="1" ht="18.899999999999999" customHeight="1" x14ac:dyDescent="0.3">
      <c r="A3" s="169" t="s">
        <v>601</v>
      </c>
      <c r="B3" s="170"/>
      <c r="C3" s="170"/>
      <c r="D3" s="170"/>
      <c r="E3" s="170"/>
      <c r="F3" s="170"/>
      <c r="G3" s="10" t="s">
        <v>499</v>
      </c>
      <c r="H3" s="19">
        <v>4</v>
      </c>
    </row>
    <row r="4" spans="1:8" s="11" customFormat="1" ht="18.899999999999999" customHeight="1" x14ac:dyDescent="0.3">
      <c r="A4" s="169" t="s">
        <v>515</v>
      </c>
      <c r="B4" s="170"/>
      <c r="C4" s="170"/>
      <c r="D4" s="170"/>
      <c r="E4" s="170"/>
      <c r="F4" s="170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52924851.210000001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6634577.4299999997</v>
      </c>
      <c r="D15" s="18">
        <v>894674.71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121</v>
      </c>
      <c r="C16" s="18">
        <v>-8764043.2599999998</v>
      </c>
      <c r="D16" s="18">
        <v>667877.4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1058256.53</v>
      </c>
      <c r="D20" s="18">
        <v>1058256.53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190069.42</v>
      </c>
      <c r="D21" s="18">
        <v>190069.42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14749079.09</v>
      </c>
      <c r="D23" s="18">
        <v>14749079.09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6409239</v>
      </c>
      <c r="D24" s="18">
        <v>6409239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34502911.509999998</v>
      </c>
      <c r="D27" s="18">
        <v>34502911.509999998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0</v>
      </c>
    </row>
    <row r="42" spans="1:8" x14ac:dyDescent="0.2">
      <c r="A42" s="16">
        <v>1151</v>
      </c>
      <c r="B42" s="14" t="s">
        <v>144</v>
      </c>
      <c r="C42" s="18">
        <v>0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4547159.5199999996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182696.22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5" t="s">
        <v>562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2446900046.1599998</v>
      </c>
      <c r="D56" s="18">
        <f>SUM(D57:D63)</f>
        <v>21723531.879999999</v>
      </c>
      <c r="E56" s="18">
        <f>SUM(E57:E63)</f>
        <v>-197349059.38</v>
      </c>
    </row>
    <row r="57" spans="1:10" x14ac:dyDescent="0.2">
      <c r="A57" s="16">
        <v>1231</v>
      </c>
      <c r="B57" s="14" t="s">
        <v>149</v>
      </c>
      <c r="C57" s="18">
        <v>525689678.87</v>
      </c>
      <c r="D57" s="145"/>
      <c r="E57" s="145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216839803.91</v>
      </c>
      <c r="D59" s="18">
        <v>10861765.939999999</v>
      </c>
      <c r="E59" s="18">
        <v>-98674529.689999998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1651237520.8699999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41321523.710000001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11811518.800000001</v>
      </c>
      <c r="D63" s="18">
        <v>10861765.939999999</v>
      </c>
      <c r="E63" s="18">
        <v>-98674529.689999998</v>
      </c>
    </row>
    <row r="64" spans="1:10" x14ac:dyDescent="0.2">
      <c r="A64" s="16">
        <v>1240</v>
      </c>
      <c r="B64" s="14" t="s">
        <v>156</v>
      </c>
      <c r="C64" s="18">
        <f>SUM(C65:C72)</f>
        <v>474753919.83000004</v>
      </c>
      <c r="D64" s="18">
        <f t="shared" ref="D64:E64" si="0">SUM(D65:D72)</f>
        <v>33448089.16</v>
      </c>
      <c r="E64" s="18">
        <f t="shared" si="0"/>
        <v>208486127.31</v>
      </c>
    </row>
    <row r="65" spans="1:9" x14ac:dyDescent="0.2">
      <c r="A65" s="16">
        <v>1241</v>
      </c>
      <c r="B65" s="14" t="s">
        <v>157</v>
      </c>
      <c r="C65" s="18">
        <v>68002808.310000002</v>
      </c>
      <c r="D65" s="18">
        <v>4262920.53</v>
      </c>
      <c r="E65" s="18">
        <v>0</v>
      </c>
    </row>
    <row r="66" spans="1:9" x14ac:dyDescent="0.2">
      <c r="A66" s="16">
        <v>1242</v>
      </c>
      <c r="B66" s="14" t="s">
        <v>158</v>
      </c>
      <c r="C66" s="18">
        <v>20759056.73</v>
      </c>
      <c r="D66" s="18">
        <v>1657168.16</v>
      </c>
      <c r="E66" s="18">
        <v>0</v>
      </c>
    </row>
    <row r="67" spans="1:9" x14ac:dyDescent="0.2">
      <c r="A67" s="16">
        <v>1243</v>
      </c>
      <c r="B67" s="14" t="s">
        <v>159</v>
      </c>
      <c r="C67" s="18">
        <v>2043626.97</v>
      </c>
      <c r="D67" s="18">
        <v>17624.82</v>
      </c>
      <c r="E67" s="18">
        <v>0</v>
      </c>
    </row>
    <row r="68" spans="1:9" x14ac:dyDescent="0.2">
      <c r="A68" s="16">
        <v>1244</v>
      </c>
      <c r="B68" s="14" t="s">
        <v>160</v>
      </c>
      <c r="C68" s="18">
        <v>209175597.96000001</v>
      </c>
      <c r="D68" s="18">
        <v>17631141.129999999</v>
      </c>
      <c r="E68" s="18">
        <v>0</v>
      </c>
    </row>
    <row r="69" spans="1:9" x14ac:dyDescent="0.2">
      <c r="A69" s="16">
        <v>1245</v>
      </c>
      <c r="B69" s="14" t="s">
        <v>161</v>
      </c>
      <c r="C69" s="18">
        <v>26137981.579999998</v>
      </c>
      <c r="D69" s="18">
        <v>201292.77</v>
      </c>
      <c r="E69" s="18">
        <v>208209127.31</v>
      </c>
    </row>
    <row r="70" spans="1:9" x14ac:dyDescent="0.2">
      <c r="A70" s="16">
        <v>1246</v>
      </c>
      <c r="B70" s="14" t="s">
        <v>162</v>
      </c>
      <c r="C70" s="18">
        <v>147005830.28</v>
      </c>
      <c r="D70" s="18">
        <v>9677941.75</v>
      </c>
      <c r="E70" s="18">
        <v>0</v>
      </c>
    </row>
    <row r="71" spans="1:9" x14ac:dyDescent="0.2">
      <c r="A71" s="16">
        <v>1247</v>
      </c>
      <c r="B71" s="14" t="s">
        <v>163</v>
      </c>
      <c r="C71" s="18">
        <v>1010016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619002</v>
      </c>
      <c r="D72" s="18">
        <v>0</v>
      </c>
      <c r="E72" s="18">
        <v>277000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13335260.559999999</v>
      </c>
      <c r="D76" s="18">
        <f>SUM(D77:D81)</f>
        <v>1241026.68</v>
      </c>
      <c r="E76" s="18">
        <f>SUM(E77:E81)</f>
        <v>9496188.8100000005</v>
      </c>
    </row>
    <row r="77" spans="1:9" x14ac:dyDescent="0.2">
      <c r="A77" s="16">
        <v>1251</v>
      </c>
      <c r="B77" s="14" t="s">
        <v>167</v>
      </c>
      <c r="C77" s="18">
        <v>11813863.859999999</v>
      </c>
      <c r="D77" s="18">
        <v>1148133.8799999999</v>
      </c>
      <c r="E77" s="18">
        <v>8021238.5099999998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1521396.7</v>
      </c>
      <c r="D80" s="18">
        <v>92892.800000000003</v>
      </c>
      <c r="E80" s="18">
        <v>1474950.3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1232245.98</v>
      </c>
      <c r="D82" s="145"/>
      <c r="E82" s="145"/>
    </row>
    <row r="83" spans="1:8" x14ac:dyDescent="0.2">
      <c r="A83" s="16">
        <v>1271</v>
      </c>
      <c r="B83" s="14" t="s">
        <v>173</v>
      </c>
      <c r="C83" s="18">
        <v>0</v>
      </c>
      <c r="D83" s="145"/>
      <c r="E83" s="145"/>
    </row>
    <row r="84" spans="1:8" x14ac:dyDescent="0.2">
      <c r="A84" s="16">
        <v>1272</v>
      </c>
      <c r="B84" s="14" t="s">
        <v>174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175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176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177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178</v>
      </c>
      <c r="C88" s="18">
        <v>1232245.98</v>
      </c>
      <c r="D88" s="145"/>
      <c r="E88" s="145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-16980</v>
      </c>
    </row>
    <row r="99" spans="1:8" x14ac:dyDescent="0.2">
      <c r="A99" s="16">
        <v>1191</v>
      </c>
      <c r="B99" s="14" t="s">
        <v>484</v>
      </c>
      <c r="C99" s="18">
        <v>-16980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SUM(C111:C119)</f>
        <v>72872346.129999995</v>
      </c>
      <c r="D110" s="18">
        <f>SUM(D111:D119)</f>
        <v>72872346.129999995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12965257.390000001</v>
      </c>
      <c r="D111" s="18">
        <f>C111</f>
        <v>12965257.390000001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24682511.289999999</v>
      </c>
      <c r="D112" s="18">
        <f t="shared" ref="D112:D119" si="1">C112</f>
        <v>24682511.289999999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8343998.8399999999</v>
      </c>
      <c r="D113" s="18">
        <f t="shared" si="1"/>
        <v>8343998.8399999999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820476.93</v>
      </c>
      <c r="D115" s="18">
        <f t="shared" si="1"/>
        <v>820476.93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23624452.600000001</v>
      </c>
      <c r="D117" s="18">
        <f t="shared" si="1"/>
        <v>23624452.600000001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2435649.08</v>
      </c>
      <c r="D119" s="18">
        <f t="shared" si="1"/>
        <v>2435649.08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25" t="s">
        <v>569</v>
      </c>
      <c r="B153" s="125"/>
      <c r="C153" s="125"/>
      <c r="D153" s="125"/>
      <c r="E153" s="125"/>
    </row>
    <row r="154" spans="1:5" x14ac:dyDescent="0.2">
      <c r="A154" s="126" t="s">
        <v>85</v>
      </c>
      <c r="B154" s="126" t="s">
        <v>82</v>
      </c>
      <c r="C154" s="126" t="s">
        <v>83</v>
      </c>
      <c r="D154" s="127" t="s">
        <v>86</v>
      </c>
      <c r="E154" s="127" t="s">
        <v>126</v>
      </c>
    </row>
    <row r="155" spans="1:5" x14ac:dyDescent="0.2">
      <c r="A155" s="128">
        <v>2170</v>
      </c>
      <c r="B155" s="129" t="s">
        <v>570</v>
      </c>
      <c r="C155" s="130">
        <f>SUM(C156:C158)</f>
        <v>8369190.8399999999</v>
      </c>
      <c r="D155" s="129"/>
      <c r="E155" s="129"/>
    </row>
    <row r="156" spans="1:5" x14ac:dyDescent="0.2">
      <c r="A156" s="128">
        <v>2171</v>
      </c>
      <c r="B156" s="129" t="s">
        <v>571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572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573</v>
      </c>
      <c r="C158" s="130">
        <v>8369190.8399999999</v>
      </c>
      <c r="D158" s="129"/>
      <c r="E158" s="129"/>
    </row>
    <row r="159" spans="1:5" x14ac:dyDescent="0.2">
      <c r="A159" s="128">
        <v>2260</v>
      </c>
      <c r="B159" s="129" t="s">
        <v>574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575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576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577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578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579</v>
      </c>
      <c r="B165" s="125"/>
      <c r="C165" s="125"/>
      <c r="D165" s="125"/>
      <c r="E165" s="125"/>
    </row>
    <row r="166" spans="1:5" x14ac:dyDescent="0.2">
      <c r="A166" s="126" t="s">
        <v>85</v>
      </c>
      <c r="B166" s="126" t="s">
        <v>82</v>
      </c>
      <c r="C166" s="126" t="s">
        <v>83</v>
      </c>
      <c r="D166" s="127" t="s">
        <v>86</v>
      </c>
      <c r="E166" s="127" t="s">
        <v>126</v>
      </c>
    </row>
    <row r="167" spans="1:5" x14ac:dyDescent="0.2">
      <c r="A167" s="128">
        <v>2190</v>
      </c>
      <c r="B167" s="129" t="s">
        <v>580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581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582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217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517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B30" sqref="B30"/>
    </sheetView>
  </sheetViews>
  <sheetFormatPr baseColWidth="10" defaultColWidth="9.109375" defaultRowHeight="10.199999999999999" x14ac:dyDescent="0.2"/>
  <cols>
    <col min="1" max="1" width="10" style="23" customWidth="1"/>
    <col min="2" max="2" width="48.109375" style="23" customWidth="1"/>
    <col min="3" max="3" width="22.88671875" style="23" customWidth="1"/>
    <col min="4" max="5" width="16.6640625" style="23" customWidth="1"/>
    <col min="6" max="16384" width="9.109375" style="23"/>
  </cols>
  <sheetData>
    <row r="1" spans="1:5" ht="18.899999999999999" customHeight="1" x14ac:dyDescent="0.2">
      <c r="A1" s="171" t="s">
        <v>600</v>
      </c>
      <c r="B1" s="171"/>
      <c r="C1" s="171"/>
      <c r="D1" s="21" t="s">
        <v>497</v>
      </c>
      <c r="E1" s="22">
        <v>2024</v>
      </c>
    </row>
    <row r="2" spans="1:5" ht="18.899999999999999" customHeight="1" x14ac:dyDescent="0.2">
      <c r="A2" s="171" t="s">
        <v>503</v>
      </c>
      <c r="B2" s="171"/>
      <c r="C2" s="171"/>
      <c r="D2" s="21" t="s">
        <v>498</v>
      </c>
      <c r="E2" s="22" t="s">
        <v>500</v>
      </c>
    </row>
    <row r="3" spans="1:5" ht="18.899999999999999" customHeight="1" x14ac:dyDescent="0.2">
      <c r="A3" s="171" t="s">
        <v>601</v>
      </c>
      <c r="B3" s="171"/>
      <c r="C3" s="171"/>
      <c r="D3" s="21" t="s">
        <v>499</v>
      </c>
      <c r="E3" s="22">
        <v>4</v>
      </c>
    </row>
    <row r="4" spans="1:5" ht="18.899999999999999" customHeight="1" x14ac:dyDescent="0.2">
      <c r="A4" s="171" t="s">
        <v>515</v>
      </c>
      <c r="B4" s="171"/>
      <c r="C4" s="171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479763120.51999998</v>
      </c>
    </row>
    <row r="10" spans="1:5" x14ac:dyDescent="0.2">
      <c r="A10" s="27">
        <v>3120</v>
      </c>
      <c r="B10" s="23" t="s">
        <v>383</v>
      </c>
      <c r="C10" s="28">
        <v>0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214797048.47999999</v>
      </c>
    </row>
    <row r="16" spans="1:5" x14ac:dyDescent="0.2">
      <c r="A16" s="27">
        <v>3220</v>
      </c>
      <c r="B16" s="23" t="s">
        <v>387</v>
      </c>
      <c r="C16" s="28">
        <v>2102440376.6099999</v>
      </c>
    </row>
    <row r="17" spans="1:3" x14ac:dyDescent="0.2">
      <c r="A17" s="27">
        <v>3230</v>
      </c>
      <c r="B17" s="23" t="s">
        <v>388</v>
      </c>
      <c r="C17" s="28">
        <f>SUM(C18:C21)</f>
        <v>0</v>
      </c>
    </row>
    <row r="18" spans="1:3" x14ac:dyDescent="0.2">
      <c r="A18" s="27">
        <v>3231</v>
      </c>
      <c r="B18" s="23" t="s">
        <v>389</v>
      </c>
      <c r="C18" s="28">
        <v>0</v>
      </c>
    </row>
    <row r="19" spans="1:3" x14ac:dyDescent="0.2">
      <c r="A19" s="27">
        <v>3232</v>
      </c>
      <c r="B19" s="23" t="s">
        <v>390</v>
      </c>
      <c r="C19" s="28">
        <v>0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0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0</v>
      </c>
    </row>
    <row r="26" spans="1:3" x14ac:dyDescent="0.2">
      <c r="A26" s="27">
        <v>3250</v>
      </c>
      <c r="B26" s="23" t="s">
        <v>397</v>
      </c>
      <c r="C26" s="28">
        <f>SUM(C27:C28)</f>
        <v>0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0</v>
      </c>
    </row>
    <row r="30" spans="1:3" x14ac:dyDescent="0.2">
      <c r="B30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topLeftCell="A16" zoomScale="130" zoomScaleNormal="130" workbookViewId="0">
      <selection activeCell="B38" sqref="B38"/>
    </sheetView>
  </sheetViews>
  <sheetFormatPr baseColWidth="10" defaultColWidth="9.109375" defaultRowHeight="10.199999999999999" x14ac:dyDescent="0.2"/>
  <cols>
    <col min="1" max="1" width="10" style="23" customWidth="1"/>
    <col min="2" max="2" width="63.44140625" style="23" bestFit="1" customWidth="1"/>
    <col min="3" max="3" width="15.33203125" style="23" bestFit="1" customWidth="1"/>
    <col min="4" max="4" width="16.44140625" style="23" bestFit="1" customWidth="1"/>
    <col min="5" max="5" width="19.109375" style="23" customWidth="1"/>
    <col min="6" max="16384" width="9.109375" style="23"/>
  </cols>
  <sheetData>
    <row r="1" spans="1:5" s="29" customFormat="1" ht="18.899999999999999" customHeight="1" x14ac:dyDescent="0.3">
      <c r="A1" s="171" t="s">
        <v>600</v>
      </c>
      <c r="B1" s="171"/>
      <c r="C1" s="171"/>
      <c r="D1" s="21" t="s">
        <v>497</v>
      </c>
      <c r="E1" s="22">
        <v>2024</v>
      </c>
    </row>
    <row r="2" spans="1:5" s="29" customFormat="1" ht="18.899999999999999" customHeight="1" x14ac:dyDescent="0.3">
      <c r="A2" s="171" t="s">
        <v>504</v>
      </c>
      <c r="B2" s="171"/>
      <c r="C2" s="171"/>
      <c r="D2" s="21" t="s">
        <v>498</v>
      </c>
      <c r="E2" s="22" t="s">
        <v>500</v>
      </c>
    </row>
    <row r="3" spans="1:5" s="29" customFormat="1" ht="18.899999999999999" customHeight="1" x14ac:dyDescent="0.3">
      <c r="A3" s="171" t="s">
        <v>601</v>
      </c>
      <c r="B3" s="171"/>
      <c r="C3" s="171"/>
      <c r="D3" s="21" t="s">
        <v>499</v>
      </c>
      <c r="E3" s="22">
        <v>4</v>
      </c>
    </row>
    <row r="4" spans="1:5" s="29" customFormat="1" ht="18.899999999999999" customHeight="1" x14ac:dyDescent="0.3">
      <c r="A4" s="171" t="s">
        <v>515</v>
      </c>
      <c r="B4" s="171"/>
      <c r="C4" s="171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56"/>
    </row>
    <row r="8" spans="1:5" x14ac:dyDescent="0.2">
      <c r="A8" s="26" t="s">
        <v>85</v>
      </c>
      <c r="B8" s="26" t="s">
        <v>82</v>
      </c>
      <c r="C8" s="83">
        <v>2024</v>
      </c>
      <c r="D8" s="83">
        <v>2023</v>
      </c>
      <c r="E8" s="157"/>
    </row>
    <row r="9" spans="1:5" x14ac:dyDescent="0.2">
      <c r="A9" s="27">
        <v>1111</v>
      </c>
      <c r="B9" s="23" t="s">
        <v>400</v>
      </c>
      <c r="C9" s="28">
        <v>492072.75</v>
      </c>
      <c r="D9" s="28">
        <v>131210.75</v>
      </c>
    </row>
    <row r="10" spans="1:5" x14ac:dyDescent="0.2">
      <c r="A10" s="27">
        <v>1112</v>
      </c>
      <c r="B10" s="23" t="s">
        <v>401</v>
      </c>
      <c r="C10" s="28">
        <v>195690157.08000001</v>
      </c>
      <c r="D10" s="28">
        <v>310751989.75999999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52924851.210000001</v>
      </c>
      <c r="D12" s="28">
        <v>72761326.469999999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4">
        <f>SUM(C9:C15)</f>
        <v>249107081.04000002</v>
      </c>
      <c r="D16" s="84">
        <f>SUM(D9:D15)</f>
        <v>383644526.98000002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148</v>
      </c>
      <c r="C21" s="84">
        <f>SUM(C22:C28)</f>
        <v>379403527.31999999</v>
      </c>
      <c r="D21" s="84">
        <f>SUM(D22:D28)</f>
        <v>148150186.38999999</v>
      </c>
    </row>
    <row r="22" spans="1:4" x14ac:dyDescent="0.2">
      <c r="A22" s="27">
        <v>1231</v>
      </c>
      <c r="B22" s="23" t="s">
        <v>149</v>
      </c>
      <c r="C22" s="28">
        <v>41869350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310314434.13999999</v>
      </c>
      <c r="D26" s="28">
        <v>141486533.13999999</v>
      </c>
    </row>
    <row r="27" spans="1:4" x14ac:dyDescent="0.2">
      <c r="A27" s="27">
        <v>1236</v>
      </c>
      <c r="B27" s="23" t="s">
        <v>154</v>
      </c>
      <c r="C27" s="28">
        <v>27219743.18</v>
      </c>
      <c r="D27" s="28">
        <v>4663653.25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2000000</v>
      </c>
    </row>
    <row r="29" spans="1:4" x14ac:dyDescent="0.2">
      <c r="A29" s="34">
        <v>1240</v>
      </c>
      <c r="B29" s="35" t="s">
        <v>156</v>
      </c>
      <c r="C29" s="84">
        <f>SUM(C30:C37)</f>
        <v>73029483.280000001</v>
      </c>
      <c r="D29" s="84">
        <f>SUM(D30:D37)</f>
        <v>12471450.809999999</v>
      </c>
    </row>
    <row r="30" spans="1:4" x14ac:dyDescent="0.2">
      <c r="A30" s="27">
        <v>1241</v>
      </c>
      <c r="B30" s="23" t="s">
        <v>157</v>
      </c>
      <c r="C30" s="28">
        <v>4724157.05</v>
      </c>
      <c r="D30" s="28">
        <v>2841674.08</v>
      </c>
    </row>
    <row r="31" spans="1:4" x14ac:dyDescent="0.2">
      <c r="A31" s="27">
        <v>1242</v>
      </c>
      <c r="B31" s="23" t="s">
        <v>158</v>
      </c>
      <c r="C31" s="28">
        <v>9527678.4499999993</v>
      </c>
      <c r="D31" s="28">
        <v>416350.22</v>
      </c>
    </row>
    <row r="32" spans="1:4" x14ac:dyDescent="0.2">
      <c r="A32" s="27">
        <v>1243</v>
      </c>
      <c r="B32" s="23" t="s">
        <v>159</v>
      </c>
      <c r="C32" s="28">
        <v>58669.29</v>
      </c>
      <c r="D32" s="28">
        <v>0</v>
      </c>
    </row>
    <row r="33" spans="1:5" x14ac:dyDescent="0.2">
      <c r="A33" s="27">
        <v>1244</v>
      </c>
      <c r="B33" s="23" t="s">
        <v>160</v>
      </c>
      <c r="C33" s="28">
        <v>38895819</v>
      </c>
      <c r="D33" s="28">
        <v>85500</v>
      </c>
    </row>
    <row r="34" spans="1:5" x14ac:dyDescent="0.2">
      <c r="A34" s="27">
        <v>1245</v>
      </c>
      <c r="B34" s="23" t="s">
        <v>161</v>
      </c>
      <c r="C34" s="28">
        <v>2215971.11</v>
      </c>
      <c r="D34" s="28">
        <v>1391304</v>
      </c>
    </row>
    <row r="35" spans="1:5" x14ac:dyDescent="0.2">
      <c r="A35" s="27">
        <v>1246</v>
      </c>
      <c r="B35" s="23" t="s">
        <v>162</v>
      </c>
      <c r="C35" s="28">
        <v>17607188.379999999</v>
      </c>
      <c r="D35" s="28">
        <v>7736622.5099999998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166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167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168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169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170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171</v>
      </c>
      <c r="C43" s="136">
        <v>0</v>
      </c>
      <c r="D43" s="136">
        <v>0</v>
      </c>
    </row>
    <row r="44" spans="1:5" x14ac:dyDescent="0.2">
      <c r="B44" s="85" t="s">
        <v>519</v>
      </c>
      <c r="C44" s="84">
        <f>C21+C29+C38</f>
        <v>452433010.60000002</v>
      </c>
      <c r="D44" s="84">
        <f>D21+D29+D38</f>
        <v>160621637.19999999</v>
      </c>
    </row>
    <row r="46" spans="1:5" x14ac:dyDescent="0.2">
      <c r="A46" s="25" t="s">
        <v>591</v>
      </c>
      <c r="B46" s="25"/>
      <c r="C46" s="25"/>
      <c r="D46" s="25"/>
      <c r="E46" s="156"/>
    </row>
    <row r="47" spans="1:5" x14ac:dyDescent="0.2">
      <c r="A47" s="26" t="s">
        <v>85</v>
      </c>
      <c r="B47" s="26" t="s">
        <v>82</v>
      </c>
      <c r="C47" s="83">
        <v>2024</v>
      </c>
      <c r="D47" s="83">
        <v>2023</v>
      </c>
      <c r="E47" s="157"/>
    </row>
    <row r="48" spans="1:5" x14ac:dyDescent="0.2">
      <c r="A48" s="34">
        <v>3210</v>
      </c>
      <c r="B48" s="35" t="s">
        <v>520</v>
      </c>
      <c r="C48" s="84">
        <v>214797048.47999999</v>
      </c>
      <c r="D48" s="84">
        <v>348926261.95999998</v>
      </c>
    </row>
    <row r="49" spans="1:4" x14ac:dyDescent="0.2">
      <c r="A49" s="27"/>
      <c r="B49" s="85" t="s">
        <v>509</v>
      </c>
      <c r="C49" s="84">
        <f>C54+C66+C94+C97+C50</f>
        <v>53953751.840000004</v>
      </c>
      <c r="D49" s="84">
        <f>D54+D66+D94+D97+D50</f>
        <v>68549271.280000001</v>
      </c>
    </row>
    <row r="50" spans="1:4" x14ac:dyDescent="0.2">
      <c r="A50" s="100">
        <v>5100</v>
      </c>
      <c r="B50" s="101" t="s">
        <v>277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144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144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539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342</v>
      </c>
      <c r="C54" s="84">
        <f>C55+C57+C59+C61+C63</f>
        <v>6482770.0599999996</v>
      </c>
      <c r="D54" s="84">
        <f>D55+D57+D59+D61+D63</f>
        <v>7921267.4500000002</v>
      </c>
    </row>
    <row r="55" spans="1:4" x14ac:dyDescent="0.2">
      <c r="A55" s="27">
        <v>5410</v>
      </c>
      <c r="B55" s="23" t="s">
        <v>510</v>
      </c>
      <c r="C55" s="28">
        <f>C56</f>
        <v>6482770.0599999996</v>
      </c>
      <c r="D55" s="28">
        <f>D56</f>
        <v>7921267.4500000002</v>
      </c>
    </row>
    <row r="56" spans="1:4" x14ac:dyDescent="0.2">
      <c r="A56" s="27">
        <v>5411</v>
      </c>
      <c r="B56" s="23" t="s">
        <v>344</v>
      </c>
      <c r="C56" s="28">
        <v>6482770.0599999996</v>
      </c>
      <c r="D56" s="28">
        <v>7921267.4500000002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4">
        <f>C67+C76+C79+C85</f>
        <v>45700881.780000001</v>
      </c>
      <c r="D66" s="84">
        <f>D67+D76+D79+D85</f>
        <v>36016754.229999997</v>
      </c>
    </row>
    <row r="67" spans="1:4" x14ac:dyDescent="0.2">
      <c r="A67" s="27">
        <v>5510</v>
      </c>
      <c r="B67" s="23" t="s">
        <v>357</v>
      </c>
      <c r="C67" s="28">
        <f>SUM(C68:C75)</f>
        <v>45700881.780000001</v>
      </c>
      <c r="D67" s="28">
        <f>SUM(D68:D75)</f>
        <v>36016754.229999997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10861765.939999999</v>
      </c>
      <c r="D70" s="28">
        <v>10778432.640000001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33448089.16</v>
      </c>
      <c r="D72" s="28">
        <v>23817042.129999999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1241026.68</v>
      </c>
      <c r="D74" s="28">
        <v>1271279.46</v>
      </c>
    </row>
    <row r="75" spans="1:4" x14ac:dyDescent="0.2">
      <c r="A75" s="27">
        <v>5518</v>
      </c>
      <c r="B75" s="23" t="s">
        <v>41</v>
      </c>
      <c r="C75" s="28">
        <v>150000</v>
      </c>
      <c r="D75" s="28">
        <v>150000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521</v>
      </c>
      <c r="C97" s="84">
        <f>SUM(C98:C102)</f>
        <v>1770100</v>
      </c>
      <c r="D97" s="84">
        <f>SUM(D98:D102)</f>
        <v>24611249.599999998</v>
      </c>
    </row>
    <row r="98" spans="1:4" x14ac:dyDescent="0.2">
      <c r="A98" s="27">
        <v>2111</v>
      </c>
      <c r="B98" s="23" t="s">
        <v>522</v>
      </c>
      <c r="C98" s="28">
        <v>0</v>
      </c>
      <c r="D98" s="28">
        <v>8316569.54</v>
      </c>
    </row>
    <row r="99" spans="1:4" x14ac:dyDescent="0.2">
      <c r="A99" s="27">
        <v>2112</v>
      </c>
      <c r="B99" s="23" t="s">
        <v>523</v>
      </c>
      <c r="C99" s="28">
        <v>0</v>
      </c>
      <c r="D99" s="28">
        <v>11069952.609999999</v>
      </c>
    </row>
    <row r="100" spans="1:4" x14ac:dyDescent="0.2">
      <c r="A100" s="27">
        <v>2112</v>
      </c>
      <c r="B100" s="23" t="s">
        <v>524</v>
      </c>
      <c r="C100" s="28">
        <v>1770100</v>
      </c>
      <c r="D100" s="28">
        <v>5063160.01</v>
      </c>
    </row>
    <row r="101" spans="1:4" x14ac:dyDescent="0.2">
      <c r="A101" s="27">
        <v>2115</v>
      </c>
      <c r="B101" s="23" t="s">
        <v>525</v>
      </c>
      <c r="C101" s="28">
        <v>0</v>
      </c>
      <c r="D101" s="28">
        <v>161567.44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0</v>
      </c>
    </row>
    <row r="103" spans="1:4" x14ac:dyDescent="0.2">
      <c r="A103" s="27"/>
      <c r="B103" s="85" t="s">
        <v>527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540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541</v>
      </c>
      <c r="C105" s="109">
        <v>0</v>
      </c>
      <c r="D105" s="109">
        <v>0</v>
      </c>
    </row>
    <row r="106" spans="1:4" x14ac:dyDescent="0.2">
      <c r="A106" s="103"/>
      <c r="B106" s="108" t="s">
        <v>542</v>
      </c>
      <c r="C106" s="109">
        <v>0</v>
      </c>
      <c r="D106" s="109">
        <v>0</v>
      </c>
    </row>
    <row r="107" spans="1:4" x14ac:dyDescent="0.2">
      <c r="A107" s="103"/>
      <c r="B107" s="108" t="s">
        <v>543</v>
      </c>
      <c r="C107" s="109">
        <v>0</v>
      </c>
      <c r="D107" s="109">
        <v>0</v>
      </c>
    </row>
    <row r="108" spans="1:4" x14ac:dyDescent="0.2">
      <c r="A108" s="103"/>
      <c r="B108" s="108" t="s">
        <v>544</v>
      </c>
      <c r="C108" s="109">
        <v>0</v>
      </c>
      <c r="D108" s="109">
        <v>0</v>
      </c>
    </row>
    <row r="109" spans="1:4" x14ac:dyDescent="0.2">
      <c r="A109" s="103"/>
      <c r="B109" s="110" t="s">
        <v>545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172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546</v>
      </c>
      <c r="C111" s="109">
        <v>0</v>
      </c>
      <c r="D111" s="109">
        <v>0</v>
      </c>
    </row>
    <row r="112" spans="1:4" x14ac:dyDescent="0.2">
      <c r="A112" s="103"/>
      <c r="B112" s="110" t="s">
        <v>547</v>
      </c>
      <c r="C112" s="102">
        <f>+C113+C135</f>
        <v>5736406.2300000004</v>
      </c>
      <c r="D112" s="102">
        <f>+D113+D135</f>
        <v>8120464.4100000001</v>
      </c>
    </row>
    <row r="113" spans="1:4" x14ac:dyDescent="0.2">
      <c r="A113" s="100">
        <v>4300</v>
      </c>
      <c r="B113" s="106" t="s">
        <v>595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260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429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261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262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263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264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265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266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267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268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268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269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269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270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271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430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272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273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274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431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270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528</v>
      </c>
      <c r="C135" s="84">
        <f>SUM(C136:C144)</f>
        <v>5736406.2300000004</v>
      </c>
      <c r="D135" s="84">
        <f>SUM(D136:D144)</f>
        <v>8120464.4100000001</v>
      </c>
    </row>
    <row r="136" spans="1:4" x14ac:dyDescent="0.2">
      <c r="A136" s="27">
        <v>1124</v>
      </c>
      <c r="B136" s="89" t="s">
        <v>529</v>
      </c>
      <c r="C136" s="90">
        <v>-3495.45</v>
      </c>
      <c r="D136" s="28">
        <v>-0.13</v>
      </c>
    </row>
    <row r="137" spans="1:4" x14ac:dyDescent="0.2">
      <c r="A137" s="27">
        <v>1124</v>
      </c>
      <c r="B137" s="89" t="s">
        <v>530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531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532</v>
      </c>
      <c r="C139" s="90">
        <v>3389903.33</v>
      </c>
      <c r="D139" s="28">
        <v>8120465.5</v>
      </c>
    </row>
    <row r="140" spans="1:4" x14ac:dyDescent="0.2">
      <c r="A140" s="27">
        <v>1124</v>
      </c>
      <c r="B140" s="89" t="s">
        <v>533</v>
      </c>
      <c r="C140" s="28">
        <v>-0.12</v>
      </c>
      <c r="D140" s="28">
        <v>-0.42</v>
      </c>
    </row>
    <row r="141" spans="1:4" x14ac:dyDescent="0.2">
      <c r="A141" s="27">
        <v>1124</v>
      </c>
      <c r="B141" s="89" t="s">
        <v>534</v>
      </c>
      <c r="C141" s="28">
        <v>-1.53</v>
      </c>
      <c r="D141" s="28">
        <v>-0.54</v>
      </c>
    </row>
    <row r="142" spans="1:4" x14ac:dyDescent="0.2">
      <c r="A142" s="27">
        <v>1122</v>
      </c>
      <c r="B142" s="89" t="s">
        <v>535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536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537</v>
      </c>
      <c r="C144" s="28">
        <v>2350000</v>
      </c>
      <c r="D144" s="28">
        <v>0</v>
      </c>
    </row>
    <row r="145" spans="1:4" x14ac:dyDescent="0.2">
      <c r="A145" s="27"/>
      <c r="B145" s="91" t="s">
        <v>538</v>
      </c>
      <c r="C145" s="84">
        <f>C48+C49+C103-C109-C112</f>
        <v>263014394.09</v>
      </c>
      <c r="D145" s="84">
        <f>D48+D49+D103-D109-D112</f>
        <v>409355068.82999998</v>
      </c>
    </row>
    <row r="147" spans="1:4" x14ac:dyDescent="0.2">
      <c r="B147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A16" sqref="A16"/>
    </sheetView>
  </sheetViews>
  <sheetFormatPr baseColWidth="10" defaultColWidth="11.44140625" defaultRowHeight="10.199999999999999" x14ac:dyDescent="0.2"/>
  <cols>
    <col min="1" max="1" width="3.33203125" style="31" customWidth="1"/>
    <col min="2" max="2" width="63.109375" style="31" customWidth="1"/>
    <col min="3" max="3" width="17.6640625" style="31" customWidth="1"/>
    <col min="4" max="16384" width="11.44140625" style="31"/>
  </cols>
  <sheetData>
    <row r="1" spans="1:3" s="30" customFormat="1" ht="18" customHeight="1" x14ac:dyDescent="0.3">
      <c r="A1" s="172" t="s">
        <v>600</v>
      </c>
      <c r="B1" s="173"/>
      <c r="C1" s="174"/>
    </row>
    <row r="2" spans="1:3" s="30" customFormat="1" ht="18" customHeight="1" x14ac:dyDescent="0.3">
      <c r="A2" s="175" t="s">
        <v>505</v>
      </c>
      <c r="B2" s="176"/>
      <c r="C2" s="177"/>
    </row>
    <row r="3" spans="1:3" s="30" customFormat="1" ht="18" customHeight="1" x14ac:dyDescent="0.3">
      <c r="A3" s="175" t="s">
        <v>601</v>
      </c>
      <c r="B3" s="176"/>
      <c r="C3" s="177"/>
    </row>
    <row r="4" spans="1:3" s="32" customFormat="1" ht="18" customHeight="1" x14ac:dyDescent="0.2">
      <c r="A4" s="178" t="s">
        <v>506</v>
      </c>
      <c r="B4" s="179"/>
      <c r="C4" s="180"/>
    </row>
    <row r="5" spans="1:3" s="32" customFormat="1" ht="18" customHeight="1" x14ac:dyDescent="0.2">
      <c r="A5" s="181" t="s">
        <v>405</v>
      </c>
      <c r="B5" s="182"/>
      <c r="C5" s="147">
        <v>2024</v>
      </c>
    </row>
    <row r="6" spans="1:3" x14ac:dyDescent="0.2">
      <c r="A6" s="47" t="s">
        <v>434</v>
      </c>
      <c r="B6" s="47"/>
      <c r="C6" s="92">
        <v>1087653813.1800001</v>
      </c>
    </row>
    <row r="7" spans="1:3" x14ac:dyDescent="0.2">
      <c r="A7" s="48"/>
      <c r="B7" s="49"/>
      <c r="C7" s="50"/>
    </row>
    <row r="8" spans="1:3" x14ac:dyDescent="0.2">
      <c r="A8" s="57" t="s">
        <v>435</v>
      </c>
      <c r="B8" s="57"/>
      <c r="C8" s="93">
        <f>SUM(C9:C14)</f>
        <v>0</v>
      </c>
    </row>
    <row r="9" spans="1:3" x14ac:dyDescent="0.2">
      <c r="A9" s="64" t="s">
        <v>436</v>
      </c>
      <c r="B9" s="63" t="s">
        <v>260</v>
      </c>
      <c r="C9" s="94">
        <v>0</v>
      </c>
    </row>
    <row r="10" spans="1:3" x14ac:dyDescent="0.2">
      <c r="A10" s="51" t="s">
        <v>437</v>
      </c>
      <c r="B10" s="52" t="s">
        <v>446</v>
      </c>
      <c r="C10" s="94">
        <v>0</v>
      </c>
    </row>
    <row r="11" spans="1:3" x14ac:dyDescent="0.2">
      <c r="A11" s="51" t="s">
        <v>438</v>
      </c>
      <c r="B11" s="52" t="s">
        <v>268</v>
      </c>
      <c r="C11" s="94">
        <v>0</v>
      </c>
    </row>
    <row r="12" spans="1:3" x14ac:dyDescent="0.2">
      <c r="A12" s="51" t="s">
        <v>439</v>
      </c>
      <c r="B12" s="52" t="s">
        <v>269</v>
      </c>
      <c r="C12" s="94">
        <v>0</v>
      </c>
    </row>
    <row r="13" spans="1:3" x14ac:dyDescent="0.2">
      <c r="A13" s="51" t="s">
        <v>440</v>
      </c>
      <c r="B13" s="52" t="s">
        <v>270</v>
      </c>
      <c r="C13" s="94">
        <v>0</v>
      </c>
    </row>
    <row r="14" spans="1:3" x14ac:dyDescent="0.2">
      <c r="A14" s="53" t="s">
        <v>441</v>
      </c>
      <c r="B14" s="54" t="s">
        <v>442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597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445</v>
      </c>
      <c r="C17" s="94">
        <v>0</v>
      </c>
    </row>
    <row r="18" spans="1:3" x14ac:dyDescent="0.2">
      <c r="A18" s="59">
        <v>3.2</v>
      </c>
      <c r="B18" s="52" t="s">
        <v>443</v>
      </c>
      <c r="C18" s="94">
        <v>0</v>
      </c>
    </row>
    <row r="19" spans="1:3" x14ac:dyDescent="0.2">
      <c r="A19" s="59">
        <v>3.3</v>
      </c>
      <c r="B19" s="54" t="s">
        <v>444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548</v>
      </c>
      <c r="B21" s="62"/>
      <c r="C21" s="92">
        <f>C6+C8-C16</f>
        <v>1087653813.1800001</v>
      </c>
    </row>
    <row r="23" spans="1:3" x14ac:dyDescent="0.2">
      <c r="B23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topLeftCell="A5" workbookViewId="0">
      <selection activeCell="B38" sqref="B38"/>
    </sheetView>
  </sheetViews>
  <sheetFormatPr baseColWidth="10" defaultColWidth="11.44140625" defaultRowHeight="10.199999999999999" x14ac:dyDescent="0.2"/>
  <cols>
    <col min="1" max="1" width="3.6640625" style="31" customWidth="1"/>
    <col min="2" max="2" width="62.109375" style="31" customWidth="1"/>
    <col min="3" max="3" width="17.6640625" style="31" customWidth="1"/>
    <col min="4" max="16384" width="11.44140625" style="31"/>
  </cols>
  <sheetData>
    <row r="1" spans="1:3" s="33" customFormat="1" ht="18.899999999999999" customHeight="1" x14ac:dyDescent="0.3">
      <c r="A1" s="183" t="s">
        <v>600</v>
      </c>
      <c r="B1" s="184"/>
      <c r="C1" s="185"/>
    </row>
    <row r="2" spans="1:3" s="33" customFormat="1" ht="18.899999999999999" customHeight="1" x14ac:dyDescent="0.3">
      <c r="A2" s="186" t="s">
        <v>507</v>
      </c>
      <c r="B2" s="187"/>
      <c r="C2" s="188"/>
    </row>
    <row r="3" spans="1:3" s="33" customFormat="1" ht="18.899999999999999" customHeight="1" x14ac:dyDescent="0.3">
      <c r="A3" s="186" t="s">
        <v>601</v>
      </c>
      <c r="B3" s="187"/>
      <c r="C3" s="188"/>
    </row>
    <row r="4" spans="1:3" x14ac:dyDescent="0.2">
      <c r="A4" s="178" t="s">
        <v>506</v>
      </c>
      <c r="B4" s="179"/>
      <c r="C4" s="180"/>
    </row>
    <row r="5" spans="1:3" ht="22.2" customHeight="1" x14ac:dyDescent="0.2">
      <c r="A5" s="189" t="s">
        <v>405</v>
      </c>
      <c r="B5" s="190"/>
      <c r="C5" s="147">
        <v>2024</v>
      </c>
    </row>
    <row r="6" spans="1:3" x14ac:dyDescent="0.2">
      <c r="A6" s="72" t="s">
        <v>447</v>
      </c>
      <c r="B6" s="47"/>
      <c r="C6" s="96">
        <v>1291681220.3599999</v>
      </c>
    </row>
    <row r="7" spans="1:3" x14ac:dyDescent="0.2">
      <c r="A7" s="66"/>
      <c r="B7" s="49"/>
      <c r="C7" s="67"/>
    </row>
    <row r="8" spans="1:3" x14ac:dyDescent="0.2">
      <c r="A8" s="57" t="s">
        <v>448</v>
      </c>
      <c r="B8" s="68"/>
      <c r="C8" s="93">
        <f>SUM(C9:C29)</f>
        <v>464525337.44</v>
      </c>
    </row>
    <row r="9" spans="1:3" x14ac:dyDescent="0.2">
      <c r="A9" s="82">
        <v>2.1</v>
      </c>
      <c r="B9" s="73" t="s">
        <v>288</v>
      </c>
      <c r="C9" s="97">
        <v>0</v>
      </c>
    </row>
    <row r="10" spans="1:3" x14ac:dyDescent="0.2">
      <c r="A10" s="82">
        <v>2.2000000000000002</v>
      </c>
      <c r="B10" s="73" t="s">
        <v>285</v>
      </c>
      <c r="C10" s="97">
        <v>0</v>
      </c>
    </row>
    <row r="11" spans="1:3" x14ac:dyDescent="0.2">
      <c r="A11" s="78">
        <v>2.2999999999999998</v>
      </c>
      <c r="B11" s="65" t="s">
        <v>157</v>
      </c>
      <c r="C11" s="97">
        <v>4724157.05</v>
      </c>
    </row>
    <row r="12" spans="1:3" x14ac:dyDescent="0.2">
      <c r="A12" s="78">
        <v>2.4</v>
      </c>
      <c r="B12" s="65" t="s">
        <v>158</v>
      </c>
      <c r="C12" s="97">
        <v>10592878.609999999</v>
      </c>
    </row>
    <row r="13" spans="1:3" x14ac:dyDescent="0.2">
      <c r="A13" s="78">
        <v>2.5</v>
      </c>
      <c r="B13" s="65" t="s">
        <v>159</v>
      </c>
      <c r="C13" s="97">
        <v>58669.29</v>
      </c>
    </row>
    <row r="14" spans="1:3" x14ac:dyDescent="0.2">
      <c r="A14" s="78">
        <v>2.6</v>
      </c>
      <c r="B14" s="65" t="s">
        <v>160</v>
      </c>
      <c r="C14" s="97">
        <v>41961023</v>
      </c>
    </row>
    <row r="15" spans="1:3" x14ac:dyDescent="0.2">
      <c r="A15" s="78">
        <v>2.7</v>
      </c>
      <c r="B15" s="65" t="s">
        <v>161</v>
      </c>
      <c r="C15" s="97">
        <v>2215971.11</v>
      </c>
    </row>
    <row r="16" spans="1:3" x14ac:dyDescent="0.2">
      <c r="A16" s="78">
        <v>2.8</v>
      </c>
      <c r="B16" s="65" t="s">
        <v>162</v>
      </c>
      <c r="C16" s="97">
        <v>17607188.379999999</v>
      </c>
    </row>
    <row r="17" spans="1:3" x14ac:dyDescent="0.2">
      <c r="A17" s="78">
        <v>2.9</v>
      </c>
      <c r="B17" s="65" t="s">
        <v>164</v>
      </c>
      <c r="C17" s="97">
        <v>0</v>
      </c>
    </row>
    <row r="18" spans="1:3" x14ac:dyDescent="0.2">
      <c r="A18" s="78" t="s">
        <v>449</v>
      </c>
      <c r="B18" s="65" t="s">
        <v>450</v>
      </c>
      <c r="C18" s="97">
        <v>41869350</v>
      </c>
    </row>
    <row r="19" spans="1:3" x14ac:dyDescent="0.2">
      <c r="A19" s="78" t="s">
        <v>475</v>
      </c>
      <c r="B19" s="65" t="s">
        <v>166</v>
      </c>
      <c r="C19" s="97">
        <v>0</v>
      </c>
    </row>
    <row r="20" spans="1:3" x14ac:dyDescent="0.2">
      <c r="A20" s="78" t="s">
        <v>476</v>
      </c>
      <c r="B20" s="65" t="s">
        <v>451</v>
      </c>
      <c r="C20" s="97">
        <v>310314434.13999999</v>
      </c>
    </row>
    <row r="21" spans="1:3" x14ac:dyDescent="0.2">
      <c r="A21" s="78" t="s">
        <v>477</v>
      </c>
      <c r="B21" s="65" t="s">
        <v>452</v>
      </c>
      <c r="C21" s="97">
        <v>27219743.18</v>
      </c>
    </row>
    <row r="22" spans="1:3" x14ac:dyDescent="0.2">
      <c r="A22" s="78" t="s">
        <v>478</v>
      </c>
      <c r="B22" s="65" t="s">
        <v>453</v>
      </c>
      <c r="C22" s="97">
        <v>0</v>
      </c>
    </row>
    <row r="23" spans="1:3" x14ac:dyDescent="0.2">
      <c r="A23" s="78" t="s">
        <v>454</v>
      </c>
      <c r="B23" s="65" t="s">
        <v>455</v>
      </c>
      <c r="C23" s="97">
        <v>0</v>
      </c>
    </row>
    <row r="24" spans="1:3" x14ac:dyDescent="0.2">
      <c r="A24" s="78" t="s">
        <v>456</v>
      </c>
      <c r="B24" s="65" t="s">
        <v>457</v>
      </c>
      <c r="C24" s="97">
        <v>0</v>
      </c>
    </row>
    <row r="25" spans="1:3" x14ac:dyDescent="0.2">
      <c r="A25" s="78" t="s">
        <v>458</v>
      </c>
      <c r="B25" s="65" t="s">
        <v>459</v>
      </c>
      <c r="C25" s="97">
        <v>0</v>
      </c>
    </row>
    <row r="26" spans="1:3" x14ac:dyDescent="0.2">
      <c r="A26" s="78" t="s">
        <v>460</v>
      </c>
      <c r="B26" s="65" t="s">
        <v>461</v>
      </c>
      <c r="C26" s="97">
        <v>0</v>
      </c>
    </row>
    <row r="27" spans="1:3" x14ac:dyDescent="0.2">
      <c r="A27" s="78" t="s">
        <v>462</v>
      </c>
      <c r="B27" s="65" t="s">
        <v>463</v>
      </c>
      <c r="C27" s="97">
        <v>7961922.6799999997</v>
      </c>
    </row>
    <row r="28" spans="1:3" x14ac:dyDescent="0.2">
      <c r="A28" s="78" t="s">
        <v>464</v>
      </c>
      <c r="B28" s="65" t="s">
        <v>465</v>
      </c>
      <c r="C28" s="97">
        <v>0</v>
      </c>
    </row>
    <row r="29" spans="1:3" x14ac:dyDescent="0.2">
      <c r="A29" s="78" t="s">
        <v>466</v>
      </c>
      <c r="B29" s="73" t="s">
        <v>467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468</v>
      </c>
      <c r="B31" s="77"/>
      <c r="C31" s="98">
        <f>SUM(C32:C38)</f>
        <v>45700881.780000001</v>
      </c>
    </row>
    <row r="32" spans="1:3" x14ac:dyDescent="0.2">
      <c r="A32" s="78" t="s">
        <v>469</v>
      </c>
      <c r="B32" s="65" t="s">
        <v>357</v>
      </c>
      <c r="C32" s="97">
        <v>45700881.780000001</v>
      </c>
    </row>
    <row r="33" spans="1:3" x14ac:dyDescent="0.2">
      <c r="A33" s="78" t="s">
        <v>470</v>
      </c>
      <c r="B33" s="65" t="s">
        <v>40</v>
      </c>
      <c r="C33" s="97">
        <v>0</v>
      </c>
    </row>
    <row r="34" spans="1:3" x14ac:dyDescent="0.2">
      <c r="A34" s="78" t="s">
        <v>471</v>
      </c>
      <c r="B34" s="65" t="s">
        <v>367</v>
      </c>
      <c r="C34" s="97">
        <v>0</v>
      </c>
    </row>
    <row r="35" spans="1:3" x14ac:dyDescent="0.2">
      <c r="A35" s="78" t="s">
        <v>472</v>
      </c>
      <c r="B35" s="65" t="s">
        <v>373</v>
      </c>
      <c r="C35" s="97">
        <v>0</v>
      </c>
    </row>
    <row r="36" spans="1:3" x14ac:dyDescent="0.2">
      <c r="A36" s="78" t="s">
        <v>473</v>
      </c>
      <c r="B36" s="65" t="s">
        <v>381</v>
      </c>
      <c r="C36" s="97">
        <v>0</v>
      </c>
    </row>
    <row r="37" spans="1:3" x14ac:dyDescent="0.2">
      <c r="A37" s="78" t="s">
        <v>550</v>
      </c>
      <c r="B37" s="65" t="s">
        <v>598</v>
      </c>
      <c r="C37" s="97">
        <v>0</v>
      </c>
    </row>
    <row r="38" spans="1:3" x14ac:dyDescent="0.2">
      <c r="A38" s="78" t="s">
        <v>551</v>
      </c>
      <c r="B38" s="73" t="s">
        <v>474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549</v>
      </c>
      <c r="B40" s="47"/>
      <c r="C40" s="92">
        <f>C6-C8+C31</f>
        <v>872856764.69999981</v>
      </c>
    </row>
    <row r="42" spans="1:3" x14ac:dyDescent="0.2">
      <c r="B42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workbookViewId="0">
      <selection activeCell="B38" sqref="B38"/>
    </sheetView>
  </sheetViews>
  <sheetFormatPr baseColWidth="10" defaultColWidth="9.109375" defaultRowHeight="10.199999999999999" x14ac:dyDescent="0.2"/>
  <cols>
    <col min="1" max="1" width="10" style="23" customWidth="1"/>
    <col min="2" max="2" width="68.5546875" style="23" bestFit="1" customWidth="1"/>
    <col min="3" max="3" width="17.44140625" style="23" bestFit="1" customWidth="1"/>
    <col min="4" max="5" width="23.6640625" style="23" bestFit="1" customWidth="1"/>
    <col min="6" max="6" width="19.33203125" style="23" customWidth="1"/>
    <col min="7" max="7" width="20.5546875" style="23" customWidth="1"/>
    <col min="8" max="10" width="20.33203125" style="23" customWidth="1"/>
    <col min="11" max="16384" width="9.109375" style="23"/>
  </cols>
  <sheetData>
    <row r="1" spans="1:10" ht="18.899999999999999" customHeight="1" x14ac:dyDescent="0.2">
      <c r="A1" s="171" t="s">
        <v>600</v>
      </c>
      <c r="B1" s="192"/>
      <c r="C1" s="192"/>
      <c r="D1" s="192"/>
      <c r="E1" s="192"/>
      <c r="F1" s="192"/>
      <c r="G1" s="21" t="s">
        <v>497</v>
      </c>
      <c r="H1" s="22">
        <v>2024</v>
      </c>
    </row>
    <row r="2" spans="1:10" ht="18.899999999999999" customHeight="1" x14ac:dyDescent="0.2">
      <c r="A2" s="171" t="s">
        <v>508</v>
      </c>
      <c r="B2" s="192"/>
      <c r="C2" s="192"/>
      <c r="D2" s="192"/>
      <c r="E2" s="192"/>
      <c r="F2" s="192"/>
      <c r="G2" s="21" t="s">
        <v>498</v>
      </c>
      <c r="H2" s="22" t="s">
        <v>500</v>
      </c>
    </row>
    <row r="3" spans="1:10" ht="18.899999999999999" customHeight="1" x14ac:dyDescent="0.2">
      <c r="A3" s="193" t="s">
        <v>601</v>
      </c>
      <c r="B3" s="194"/>
      <c r="C3" s="194"/>
      <c r="D3" s="194"/>
      <c r="E3" s="194"/>
      <c r="F3" s="194"/>
      <c r="G3" s="21" t="s">
        <v>499</v>
      </c>
      <c r="H3" s="22">
        <v>4</v>
      </c>
    </row>
    <row r="4" spans="1:10" x14ac:dyDescent="0.2">
      <c r="A4" s="193" t="str">
        <f>'Notas a los Edos Financieros'!A4</f>
        <v>(Cifras en Pesos)</v>
      </c>
      <c r="B4" s="194"/>
      <c r="C4" s="194"/>
      <c r="D4" s="194"/>
      <c r="E4" s="194"/>
      <c r="F4" s="194"/>
      <c r="G4" s="146"/>
      <c r="H4" s="146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2849245.68</v>
      </c>
      <c r="D28" s="28">
        <v>0</v>
      </c>
      <c r="E28" s="28">
        <v>0</v>
      </c>
      <c r="F28" s="28">
        <f t="shared" si="0"/>
        <v>2849245.68</v>
      </c>
    </row>
    <row r="29" spans="1:6" x14ac:dyDescent="0.2">
      <c r="A29" s="23">
        <v>7420</v>
      </c>
      <c r="B29" s="23" t="s">
        <v>59</v>
      </c>
      <c r="C29" s="28">
        <v>-2849245.68</v>
      </c>
      <c r="D29" s="28">
        <v>0</v>
      </c>
      <c r="E29" s="28">
        <v>0</v>
      </c>
      <c r="F29" s="28">
        <f t="shared" si="0"/>
        <v>-2849245.68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602</v>
      </c>
    </row>
    <row r="38" spans="1:6" x14ac:dyDescent="0.2">
      <c r="C38" s="28"/>
      <c r="D38" s="28"/>
      <c r="E38" s="28"/>
      <c r="F38" s="28"/>
    </row>
    <row r="39" spans="1:6" x14ac:dyDescent="0.2">
      <c r="B39" s="191" t="s">
        <v>552</v>
      </c>
      <c r="C39" s="191"/>
      <c r="D39" s="28"/>
      <c r="E39" s="28"/>
      <c r="F39" s="28"/>
    </row>
    <row r="40" spans="1:6" x14ac:dyDescent="0.2">
      <c r="B40" s="142" t="s">
        <v>405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0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0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0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0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1" t="s">
        <v>553</v>
      </c>
      <c r="C48" s="191"/>
    </row>
    <row r="49" spans="1:3" x14ac:dyDescent="0.2">
      <c r="B49" s="149" t="s">
        <v>405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0</v>
      </c>
    </row>
    <row r="51" spans="1:3" x14ac:dyDescent="0.2">
      <c r="A51" s="23">
        <v>8220</v>
      </c>
      <c r="B51" s="112" t="s">
        <v>46</v>
      </c>
      <c r="C51" s="114">
        <v>0</v>
      </c>
    </row>
    <row r="52" spans="1:3" x14ac:dyDescent="0.2">
      <c r="A52" s="23">
        <v>8230</v>
      </c>
      <c r="B52" s="112" t="s">
        <v>599</v>
      </c>
      <c r="C52" s="114">
        <v>0</v>
      </c>
    </row>
    <row r="53" spans="1:3" x14ac:dyDescent="0.2">
      <c r="A53" s="23">
        <v>8240</v>
      </c>
      <c r="B53" s="112" t="s">
        <v>45</v>
      </c>
      <c r="C53" s="114">
        <v>0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0</v>
      </c>
    </row>
    <row r="56" spans="1:3" x14ac:dyDescent="0.2">
      <c r="A56" s="23">
        <v>8270</v>
      </c>
      <c r="B56" s="112" t="s">
        <v>42</v>
      </c>
      <c r="C56" s="114">
        <v>0</v>
      </c>
    </row>
    <row r="58" spans="1:3" x14ac:dyDescent="0.2">
      <c r="B58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Ma. Mercedes Rangel Gallardo</cp:lastModifiedBy>
  <cp:lastPrinted>2019-02-13T21:19:08Z</cp:lastPrinted>
  <dcterms:created xsi:type="dcterms:W3CDTF">2012-12-11T20:36:24Z</dcterms:created>
  <dcterms:modified xsi:type="dcterms:W3CDTF">2025-01-31T00:33:49Z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