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203\Desktop\4TO. TRIM.-24 INF.FINANC. TRIM\"/>
    </mc:Choice>
  </mc:AlternateContent>
  <xr:revisionPtr revIDLastSave="0" documentId="13_ncr:1_{B872EBB7-8C07-477F-A2F3-7A643A2A956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<sst xmlns="http://schemas.openxmlformats.org/spreadsheetml/2006/main" count="859" uniqueCount="603">
  <si>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</si>
  <si>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</si>
  <si>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</si>
  <si>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</si>
  <si>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</si>
  <si>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</si>
  <si>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</si>
  <si>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</si>
  <si>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</si>
  <si>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</si>
  <si>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</si>
  <si>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</si>
  <si>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</si>
  <si>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</si>
  <si>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</si>
  <si>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</si>
  <si>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</si>
  <si>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</si>
  <si>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</si>
  <si>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</si>
  <si>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</si>
  <si>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</si>
  <si>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</si>
  <si>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</si>
  <si>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</si>
  <si>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</si>
  <si>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</si>
  <si>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</si>
  <si>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</si>
  <si>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</si>
  <si>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</si>
  <si>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</si>
  <si>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</si>
  <si>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</si>
  <si>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</si>
  <si>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</si>
  <si>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</si>
  <si>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</si>
  <si>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</si>
  <si>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</si>
  <si>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</si>
  <si>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</si>
  <si>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</si>
  <si>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</si>
  <si>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</si>
  <si>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</si>
  <si>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</si>
  <si>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</si>
  <si>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</si>
  <si>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</si>
  <si>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</si>
  <si>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</si>
  <si>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</si>
  <si>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</si>
  <si>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</si>
  <si>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</si>
  <si>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</si>
  <si>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</si>
  <si>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</si>
  <si>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</si>
  <si>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</si>
  <si>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</si>
  <si>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</si>
  <si>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</si>
  <si>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</si>
  <si>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</si>
  <si>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</si>
  <si>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</si>
  <si>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</si>
  <si>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</si>
  <si>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</si>
  <si>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</si>
  <si>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</si>
  <si>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</si>
  <si>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</si>
  <si>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</si>
  <si>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</si>
  <si>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</si>
  <si>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</si>
  <si>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</si>
  <si>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</si>
  <si>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</si>
  <si>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</si>
  <si>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</si>
  <si>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</si>
  <si>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</si>
  <si>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</si>
  <si>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</si>
  <si>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</si>
  <si>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</si>
  <si>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</si>
  <si>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</si>
  <si>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</si>
  <si>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</si>
  <si>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</si>
  <si>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</si>
  <si>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</si>
  <si>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</si>
  <si>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</si>
  <si>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</si>
  <si>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</si>
  <si>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</si>
  <si>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</si>
  <si>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</si>
  <si>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</si>
  <si>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</si>
  <si>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</si>
  <si>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</si>
  <si>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</si>
  <si>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</si>
  <si>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</si>
  <si>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</si>
  <si>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</si>
  <si>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</si>
  <si>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</si>
  <si>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</si>
  <si>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</si>
  <si>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</si>
  <si>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</si>
  <si>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</si>
  <si>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</si>
  <si>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</si>
  <si>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</si>
  <si>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</si>
  <si>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</si>
  <si>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</si>
  <si>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</si>
  <si>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</si>
  <si>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</si>
  <si>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</si>
  <si>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</si>
  <si>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</si>
  <si>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</si>
  <si>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</si>
  <si>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</si>
  <si>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</si>
  <si>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</si>
  <si>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</si>
  <si>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</si>
  <si>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</si>
  <si>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</si>
  <si>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</si>
  <si>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</si>
  <si>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</si>
  <si>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</si>
  <si>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</si>
  <si>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</si>
  <si>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</si>
  <si>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</si>
  <si>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</si>
  <si>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</si>
  <si>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</si>
  <si>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</si>
  <si>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</si>
  <si>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</si>
  <si>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</si>
  <si>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</si>
  <si>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</si>
  <si>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</si>
  <si>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</si>
  <si>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</si>
  <si>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</si>
  <si>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</si>
  <si>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</si>
  <si>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</si>
  <si>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</si>
  <si>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</si>
  <si>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</si>
  <si>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</si>
  <si>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</si>
  <si>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</si>
  <si>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</si>
  <si>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</si>
  <si>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</si>
  <si>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</si>
  <si>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</si>
  <si>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</si>
  <si>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</si>
  <si>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</si>
  <si>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</si>
  <si>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</si>
  <si>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</si>
  <si>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</si>
  <si>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</si>
  <si>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</si>
  <si>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</si>
  <si>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</si>
  <si>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</si>
  <si>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</si>
  <si>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</si>
  <si>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</si>
  <si>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</si>
  <si>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</si>
  <si>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</si>
  <si>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</si>
  <si>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</si>
  <si>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</si>
  <si>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</si>
  <si>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</si>
  <si>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</si>
  <si>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</si>
  <si>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</si>
  <si>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</si>
  <si>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</si>
  <si>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</si>
  <si>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</si>
  <si>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</si>
  <si>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</si>
  <si>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</si>
  <si>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</si>
  <si>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</si>
  <si>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</si>
  <si>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</si>
  <si>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</si>
  <si>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</si>
  <si>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</si>
  <si>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</si>
  <si>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</si>
  <si>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</si>
  <si>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</si>
  <si>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</si>
  <si>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</si>
  <si>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</si>
  <si>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</si>
  <si>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</si>
  <si>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</si>
  <si>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</si>
  <si>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</si>
  <si>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</si>
  <si>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</si>
  <si>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</si>
  <si>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</si>
  <si>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</si>
  <si>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</si>
  <si>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</si>
  <si>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</si>
  <si>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</si>
  <si>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</si>
  <si>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</si>
  <si>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</si>
  <si>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</si>
  <si>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</si>
  <si>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</si>
  <si>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</si>
  <si>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</si>
  <si>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</si>
  <si>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</si>
  <si>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</si>
  <si>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</si>
  <si>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</si>
  <si>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</si>
  <si>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</si>
  <si>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</si>
  <si>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</si>
  <si>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</si>
  <si>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</si>
  <si>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</si>
  <si>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</si>
  <si>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</si>
  <si>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</si>
  <si>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</si>
  <si>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</si>
  <si>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</si>
  <si>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</si>
  <si>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</si>
  <si>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</si>
  <si>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</si>
  <si>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</si>
  <si>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</si>
  <si>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</si>
  <si>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</si>
  <si>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</si>
  <si>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</si>
  <si>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</si>
  <si>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</si>
  <si>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</si>
  <si>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</si>
  <si>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</si>
  <si>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</si>
  <si>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</si>
  <si>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</si>
  <si>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</si>
  <si>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</si>
  <si>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</si>
  <si>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</si>
  <si>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</si>
  <si>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</si>
  <si>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</si>
  <si>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</si>
  <si>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</si>
  <si>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</si>
  <si>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</si>
  <si>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</si>
  <si>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</si>
  <si>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</si>
  <si>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</si>
  <si>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</si>
  <si>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</si>
  <si>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</si>
  <si>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</si>
  <si>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</si>
  <si>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</si>
  <si>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</si>
  <si>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</si>
  <si>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</si>
  <si>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</si>
  <si>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</si>
  <si>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</si>
  <si>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</si>
  <si>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</si>
  <si>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</si>
  <si>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</si>
  <si>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</si>
  <si>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</si>
  <si>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</si>
  <si>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</si>
  <si>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</si>
  <si>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</si>
  <si>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</si>
  <si>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</si>
  <si>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</si>
  <si>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</si>
  <si>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</si>
  <si>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</si>
  <si>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</si>
  <si>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</si>
  <si>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</si>
  <si>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</si>
  <si>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</si>
  <si>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</si>
  <si>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</si>
  <si>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</si>
  <si>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</si>
  <si>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</si>
  <si>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</si>
  <si>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</si>
  <si>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</si>
  <si>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</si>
  <si>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</si>
  <si>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</si>
  <si>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</si>
  <si>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</si>
  <si>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</si>
  <si>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</si>
  <si>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</si>
  <si>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</si>
  <si>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</si>
  <si>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</si>
  <si>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</si>
  <si>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</si>
  <si>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</si>
  <si>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</si>
  <si>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</si>
  <si>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</si>
  <si>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</si>
  <si>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</si>
  <si>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</si>
  <si>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</si>
  <si>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</si>
  <si>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</si>
  <si>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</si>
  <si>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</si>
  <si>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</si>
  <si>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</si>
  <si>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</si>
  <si>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</si>
  <si>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</si>
  <si>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</si>
  <si>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</si>
  <si>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</si>
  <si>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</si>
  <si>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</si>
  <si>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</si>
  <si>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</si>
  <si>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</si>
  <si>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</si>
  <si>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</si>
  <si>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</si>
  <si>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</si>
  <si>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</si>
  <si>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</si>
  <si>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</si>
  <si>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</si>
  <si>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</si>
  <si>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</si>
  <si>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</si>
  <si>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</si>
  <si>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</si>
  <si>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</si>
  <si>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</si>
  <si>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</si>
  <si>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</si>
  <si>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</si>
  <si>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</si>
  <si>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</si>
  <si>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</si>
  <si>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</si>
  <si>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</si>
  <si>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</si>
  <si>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</si>
  <si>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</si>
  <si>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</si>
  <si>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</si>
  <si>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</si>
  <si>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</si>
  <si>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</si>
  <si>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</si>
  <si>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</si>
  <si>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</si>
  <si>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</si>
  <si>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</si>
  <si>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</si>
  <si>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</si>
  <si>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</si>
  <si>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</si>
  <si>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</si>
  <si>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</si>
  <si>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</si>
  <si>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</si>
  <si>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</si>
  <si>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</si>
  <si>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</si>
  <si>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</si>
  <si>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</si>
  <si>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</si>
  <si>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</si>
  <si>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</si>
  <si>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</si>
  <si>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</si>
  <si>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</si>
  <si>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</si>
  <si>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</si>
  <si>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</si>
  <si>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</si>
  <si>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</si>
  <si>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</si>
  <si>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</si>
  <si>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</si>
  <si>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</si>
  <si>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</si>
  <si>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</si>
  <si>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</si>
  <si>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</si>
  <si>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</si>
  <si>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</si>
  <si>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</si>
  <si>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</si>
  <si>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</si>
  <si>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</si>
  <si>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</si>
  <si>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</si>
  <si>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</si>
  <si>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</si>
  <si>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</si>
  <si>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</si>
  <si>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</si>
  <si>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</si>
  <si>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</si>
  <si>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</si>
  <si>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</si>
  <si>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</si>
  <si>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</si>
  <si>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</si>
  <si>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</si>
  <si>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</si>
  <si>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</si>
  <si>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</si>
  <si>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</si>
  <si>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</si>
  <si>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</si>
  <si>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</si>
  <si>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</si>
  <si>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</si>
  <si>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</si>
  <si>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</si>
  <si>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</si>
  <si>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</si>
  <si>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</si>
  <si>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</si>
  <si>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</si>
  <si>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</si>
  <si>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</si>
  <si>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</si>
  <si>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</si>
  <si>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</si>
  <si>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</si>
  <si>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</si>
  <si>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</si>
  <si>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</si>
  <si>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</si>
  <si>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</si>
  <si>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</si>
  <si>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</si>
  <si>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</si>
  <si>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</si>
  <si>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</si>
  <si>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</si>
  <si>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</si>
  <si>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</si>
  <si>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</si>
  <si>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</si>
  <si>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</si>
  <si>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</si>
  <si>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</si>
  <si>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</si>
  <si>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</si>
  <si>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</si>
  <si>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</si>
  <si>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</si>
  <si>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</si>
  <si>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</si>
  <si>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</si>
  <si>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</si>
  <si>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</si>
  <si>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</si>
  <si>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</si>
  <si>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</si>
  <si>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</si>
  <si>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</si>
  <si>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</si>
  <si>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</si>
  <si>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</si>
  <si>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</si>
  <si>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</si>
  <si>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</si>
  <si>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</si>
  <si>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</si>
  <si>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</si>
  <si>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</si>
  <si>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</si>
  <si>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</si>
  <si>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</si>
  <si>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</si>
  <si>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</si>
  <si>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</si>
  <si>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</si>
  <si>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</si>
  <si>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</si>
  <si>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</si>
  <si>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</si>
  <si>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</si>
  <si>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</si>
  <si>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</si>
  <si>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</si>
  <si>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</si>
  <si>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</si>
  <si>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</si>
  <si>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</si>
  <si>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</si>
  <si>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</si>
  <si>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</si>
  <si>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</si>
  <si>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</si>
  <si>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</si>
  <si>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</si>
  <si>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</si>
  <si>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</si>
  <si>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</si>
  <si>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</si>
  <si>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</si>
  <si>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</si>
  <si>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</si>
  <si>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</si>
  <si>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</si>
  <si>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</si>
  <si>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</si>
  <si>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</si>
  <si>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</si>
  <si>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</si>
  <si>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</si>
  <si>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</si>
  <si>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</si>
  <si>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</si>
  <si>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</si>
  <si>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</si>
  <si>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</si>
  <si>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</si>
  <si>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</si>
  <si>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</si>
  <si>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</si>
  <si>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</si>
  <si>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</si>
  <si>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</si>
  <si>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</si>
  <si>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</si>
  <si>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</si>
  <si>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</si>
  <si>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</si>
  <si>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</si>
  <si>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</si>
  <si>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</si>
  <si>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</si>
  <si>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</si>
  <si>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</si>
  <si>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</si>
  <si>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</si>
  <si>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</si>
  <si>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</si>
  <si>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</si>
  <si>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</si>
  <si>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Salamanca, Guanajuato.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</si>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</sst>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11" activePane="bottomLeft" state="frozen"/>
      <selection activeCell="A14" sqref="A14:B14"/>
      <selection pane="bottomLeft" activeCell="E35" sqref="E35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4" ht="16.2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2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2" customHeight="1" x14ac:dyDescent="0.2">
      <c r="A3" s="164" t="s">
        <v>601</v>
      </c>
      <c r="B3" s="165"/>
      <c r="C3" s="10" t="s">
        <v>496</v>
      </c>
      <c r="D3" s="118">
        <v>4</v>
      </c>
    </row>
    <row r="4" spans="1:4" ht="16.2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0.8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5" zoomScaleNormal="100" workbookViewId="0">
      <selection activeCell="B37" sqref="B37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899999999999999" customHeight="1" x14ac:dyDescent="0.3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899999999999999" customHeight="1" x14ac:dyDescent="0.3">
      <c r="A3" s="163" t="s">
        <v>601</v>
      </c>
      <c r="B3" s="163"/>
      <c r="C3" s="163"/>
      <c r="D3" s="10" t="s">
        <v>499</v>
      </c>
      <c r="E3" s="19">
        <v>4</v>
      </c>
    </row>
    <row r="4" spans="1:5" s="11" customFormat="1" ht="18.899999999999999" customHeight="1" x14ac:dyDescent="0.3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1087653813.1800001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244901435.09999999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136382470.44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156845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129737232.81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428991.73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6059400.9000000004</v>
      </c>
      <c r="D18" s="80"/>
      <c r="E18" s="40"/>
    </row>
    <row r="19" spans="1:5" ht="20.399999999999999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67772735.849999994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11695661.85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56077074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22837861.43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22837861.43</v>
      </c>
      <c r="D37" s="80"/>
      <c r="E37" s="40"/>
    </row>
    <row r="38" spans="1:5" ht="20.399999999999999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17908367.379999999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10534829.52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7373537.8600000003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0.399999999999999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424</v>
      </c>
      <c r="C57" s="121">
        <f>+C58+C64</f>
        <v>842752378.08000004</v>
      </c>
      <c r="D57" s="80"/>
      <c r="E57" s="40"/>
    </row>
    <row r="58" spans="1:5" ht="20.399999999999999" x14ac:dyDescent="0.2">
      <c r="A58" s="120">
        <v>4210</v>
      </c>
      <c r="B58" s="122" t="s">
        <v>425</v>
      </c>
      <c r="C58" s="121">
        <f>SUM(C59:C63)</f>
        <v>796515075.48000002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455491298.56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334305532.58999997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385209.5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6333034.8300000001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46237302.600000001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46237302.600000001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872856764.70000005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689138201.11000013</v>
      </c>
      <c r="D95" s="124">
        <f>C95/$C$94</f>
        <v>0.78952037605718295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405420831.99000001</v>
      </c>
      <c r="D96" s="124">
        <f t="shared" ref="D96:D159" si="0">C96/$C$94</f>
        <v>0.46447578616102347</v>
      </c>
      <c r="E96" s="42"/>
    </row>
    <row r="97" spans="1:5" x14ac:dyDescent="0.2">
      <c r="A97" s="44">
        <v>5111</v>
      </c>
      <c r="B97" s="42" t="s">
        <v>279</v>
      </c>
      <c r="C97" s="45">
        <v>229490605.78999999</v>
      </c>
      <c r="D97" s="46">
        <f t="shared" si="0"/>
        <v>0.26291897487771165</v>
      </c>
      <c r="E97" s="42"/>
    </row>
    <row r="98" spans="1:5" x14ac:dyDescent="0.2">
      <c r="A98" s="44">
        <v>5112</v>
      </c>
      <c r="B98" s="42" t="s">
        <v>280</v>
      </c>
      <c r="C98" s="45">
        <v>4870137.71</v>
      </c>
      <c r="D98" s="46">
        <f t="shared" si="0"/>
        <v>5.5795382552529813E-3</v>
      </c>
      <c r="E98" s="42"/>
    </row>
    <row r="99" spans="1:5" x14ac:dyDescent="0.2">
      <c r="A99" s="44">
        <v>5113</v>
      </c>
      <c r="B99" s="42" t="s">
        <v>281</v>
      </c>
      <c r="C99" s="45">
        <v>49223383.18</v>
      </c>
      <c r="D99" s="46">
        <f t="shared" si="0"/>
        <v>5.6393425783803172E-2</v>
      </c>
      <c r="E99" s="42"/>
    </row>
    <row r="100" spans="1:5" x14ac:dyDescent="0.2">
      <c r="A100" s="44">
        <v>5114</v>
      </c>
      <c r="B100" s="42" t="s">
        <v>282</v>
      </c>
      <c r="C100" s="45">
        <v>86451497.010000005</v>
      </c>
      <c r="D100" s="46">
        <f t="shared" si="0"/>
        <v>9.9044311170244856E-2</v>
      </c>
      <c r="E100" s="42"/>
    </row>
    <row r="101" spans="1:5" x14ac:dyDescent="0.2">
      <c r="A101" s="44">
        <v>5115</v>
      </c>
      <c r="B101" s="42" t="s">
        <v>283</v>
      </c>
      <c r="C101" s="45">
        <v>35385208.299999997</v>
      </c>
      <c r="D101" s="46">
        <f t="shared" si="0"/>
        <v>4.0539536074010785E-2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106608587.97</v>
      </c>
      <c r="D103" s="124">
        <f t="shared" si="0"/>
        <v>0.12213755140757974</v>
      </c>
      <c r="E103" s="42"/>
    </row>
    <row r="104" spans="1:5" x14ac:dyDescent="0.2">
      <c r="A104" s="44">
        <v>5121</v>
      </c>
      <c r="B104" s="42" t="s">
        <v>286</v>
      </c>
      <c r="C104" s="45">
        <v>7002437.1200000001</v>
      </c>
      <c r="D104" s="46">
        <f t="shared" si="0"/>
        <v>8.022435528017853E-3</v>
      </c>
      <c r="E104" s="42"/>
    </row>
    <row r="105" spans="1:5" x14ac:dyDescent="0.2">
      <c r="A105" s="44">
        <v>5122</v>
      </c>
      <c r="B105" s="42" t="s">
        <v>287</v>
      </c>
      <c r="C105" s="45">
        <v>4614674.9800000004</v>
      </c>
      <c r="D105" s="46">
        <f t="shared" si="0"/>
        <v>5.286863969698464E-3</v>
      </c>
      <c r="E105" s="42"/>
    </row>
    <row r="106" spans="1:5" x14ac:dyDescent="0.2">
      <c r="A106" s="44">
        <v>5123</v>
      </c>
      <c r="B106" s="42" t="s">
        <v>288</v>
      </c>
      <c r="C106" s="45">
        <v>19720</v>
      </c>
      <c r="D106" s="46">
        <f t="shared" si="0"/>
        <v>2.2592481146408648E-5</v>
      </c>
      <c r="E106" s="42"/>
    </row>
    <row r="107" spans="1:5" x14ac:dyDescent="0.2">
      <c r="A107" s="44">
        <v>5124</v>
      </c>
      <c r="B107" s="42" t="s">
        <v>289</v>
      </c>
      <c r="C107" s="45">
        <v>35440168</v>
      </c>
      <c r="D107" s="46">
        <f t="shared" si="0"/>
        <v>4.0602501387705631E-2</v>
      </c>
      <c r="E107" s="42"/>
    </row>
    <row r="108" spans="1:5" x14ac:dyDescent="0.2">
      <c r="A108" s="44">
        <v>5125</v>
      </c>
      <c r="B108" s="42" t="s">
        <v>290</v>
      </c>
      <c r="C108" s="45">
        <v>1527692.63</v>
      </c>
      <c r="D108" s="46">
        <f t="shared" si="0"/>
        <v>1.7502214473013407E-3</v>
      </c>
      <c r="E108" s="42"/>
    </row>
    <row r="109" spans="1:5" x14ac:dyDescent="0.2">
      <c r="A109" s="44">
        <v>5126</v>
      </c>
      <c r="B109" s="42" t="s">
        <v>291</v>
      </c>
      <c r="C109" s="45">
        <v>35324444.640000001</v>
      </c>
      <c r="D109" s="46">
        <f t="shared" si="0"/>
        <v>4.0469921376093107E-2</v>
      </c>
      <c r="E109" s="42"/>
    </row>
    <row r="110" spans="1:5" x14ac:dyDescent="0.2">
      <c r="A110" s="44">
        <v>5127</v>
      </c>
      <c r="B110" s="42" t="s">
        <v>292</v>
      </c>
      <c r="C110" s="45">
        <v>12748205.4</v>
      </c>
      <c r="D110" s="46">
        <f t="shared" si="0"/>
        <v>1.460515163032682E-2</v>
      </c>
      <c r="E110" s="42"/>
    </row>
    <row r="111" spans="1:5" x14ac:dyDescent="0.2">
      <c r="A111" s="44">
        <v>5128</v>
      </c>
      <c r="B111" s="42" t="s">
        <v>293</v>
      </c>
      <c r="C111" s="45">
        <v>40697.1</v>
      </c>
      <c r="D111" s="46">
        <f t="shared" si="0"/>
        <v>4.6625175682733635E-5</v>
      </c>
      <c r="E111" s="42"/>
    </row>
    <row r="112" spans="1:5" x14ac:dyDescent="0.2">
      <c r="A112" s="44">
        <v>5129</v>
      </c>
      <c r="B112" s="42" t="s">
        <v>294</v>
      </c>
      <c r="C112" s="45">
        <v>9890548.0999999996</v>
      </c>
      <c r="D112" s="46">
        <f t="shared" si="0"/>
        <v>1.1331238411607396E-2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177108781.15000004</v>
      </c>
      <c r="D113" s="124">
        <f t="shared" si="0"/>
        <v>0.20290703848857966</v>
      </c>
      <c r="E113" s="42"/>
    </row>
    <row r="114" spans="1:5" x14ac:dyDescent="0.2">
      <c r="A114" s="44">
        <v>5131</v>
      </c>
      <c r="B114" s="42" t="s">
        <v>296</v>
      </c>
      <c r="C114" s="45">
        <v>40211852.880000003</v>
      </c>
      <c r="D114" s="46">
        <f t="shared" si="0"/>
        <v>4.6069245844500929E-2</v>
      </c>
      <c r="E114" s="42"/>
    </row>
    <row r="115" spans="1:5" x14ac:dyDescent="0.2">
      <c r="A115" s="44">
        <v>5132</v>
      </c>
      <c r="B115" s="42" t="s">
        <v>297</v>
      </c>
      <c r="C115" s="45">
        <v>9380295.0800000001</v>
      </c>
      <c r="D115" s="46">
        <f t="shared" si="0"/>
        <v>1.0746660230357495E-2</v>
      </c>
      <c r="E115" s="42"/>
    </row>
    <row r="116" spans="1:5" x14ac:dyDescent="0.2">
      <c r="A116" s="44">
        <v>5133</v>
      </c>
      <c r="B116" s="42" t="s">
        <v>298</v>
      </c>
      <c r="C116" s="45">
        <v>48891225.710000001</v>
      </c>
      <c r="D116" s="46">
        <f t="shared" si="0"/>
        <v>5.601288514594243E-2</v>
      </c>
      <c r="E116" s="42"/>
    </row>
    <row r="117" spans="1:5" x14ac:dyDescent="0.2">
      <c r="A117" s="44">
        <v>5134</v>
      </c>
      <c r="B117" s="42" t="s">
        <v>299</v>
      </c>
      <c r="C117" s="45">
        <v>5964944.3099999996</v>
      </c>
      <c r="D117" s="46">
        <f t="shared" si="0"/>
        <v>6.8338180457937388E-3</v>
      </c>
      <c r="E117" s="42"/>
    </row>
    <row r="118" spans="1:5" x14ac:dyDescent="0.2">
      <c r="A118" s="44">
        <v>5135</v>
      </c>
      <c r="B118" s="42" t="s">
        <v>300</v>
      </c>
      <c r="C118" s="45">
        <v>25494671.59</v>
      </c>
      <c r="D118" s="46">
        <f t="shared" si="0"/>
        <v>2.9208310711508884E-2</v>
      </c>
      <c r="E118" s="42"/>
    </row>
    <row r="119" spans="1:5" x14ac:dyDescent="0.2">
      <c r="A119" s="44">
        <v>5136</v>
      </c>
      <c r="B119" s="42" t="s">
        <v>301</v>
      </c>
      <c r="C119" s="45">
        <v>4617617.16</v>
      </c>
      <c r="D119" s="46">
        <f t="shared" si="0"/>
        <v>5.290234717476321E-3</v>
      </c>
      <c r="E119" s="42"/>
    </row>
    <row r="120" spans="1:5" x14ac:dyDescent="0.2">
      <c r="A120" s="44">
        <v>5137</v>
      </c>
      <c r="B120" s="42" t="s">
        <v>302</v>
      </c>
      <c r="C120" s="45">
        <v>164776.46</v>
      </c>
      <c r="D120" s="46">
        <f t="shared" si="0"/>
        <v>1.8877835019888228E-4</v>
      </c>
      <c r="E120" s="42"/>
    </row>
    <row r="121" spans="1:5" x14ac:dyDescent="0.2">
      <c r="A121" s="44">
        <v>5138</v>
      </c>
      <c r="B121" s="42" t="s">
        <v>303</v>
      </c>
      <c r="C121" s="45">
        <v>31633464.989999998</v>
      </c>
      <c r="D121" s="46">
        <f t="shared" si="0"/>
        <v>3.624130128712743E-2</v>
      </c>
      <c r="E121" s="42"/>
    </row>
    <row r="122" spans="1:5" x14ac:dyDescent="0.2">
      <c r="A122" s="44">
        <v>5139</v>
      </c>
      <c r="B122" s="42" t="s">
        <v>304</v>
      </c>
      <c r="C122" s="45">
        <v>10749932.970000001</v>
      </c>
      <c r="D122" s="46">
        <f t="shared" si="0"/>
        <v>1.2315804155673515E-2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131534911.75</v>
      </c>
      <c r="D123" s="124">
        <f t="shared" si="0"/>
        <v>0.15069472686645033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1121413.44</v>
      </c>
      <c r="D124" s="124">
        <f t="shared" si="0"/>
        <v>1.2847622718321129E-3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1121413.44</v>
      </c>
      <c r="D126" s="46">
        <f t="shared" si="0"/>
        <v>1.2847622718321129E-3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85461026.079999998</v>
      </c>
      <c r="D127" s="124">
        <f t="shared" si="0"/>
        <v>9.7909564932309207E-2</v>
      </c>
      <c r="E127" s="42"/>
    </row>
    <row r="128" spans="1:5" x14ac:dyDescent="0.2">
      <c r="A128" s="44">
        <v>5221</v>
      </c>
      <c r="B128" s="42" t="s">
        <v>310</v>
      </c>
      <c r="C128" s="45">
        <v>85461026.079999998</v>
      </c>
      <c r="D128" s="46">
        <f t="shared" si="0"/>
        <v>9.7909564932309207E-2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12599750</v>
      </c>
      <c r="D130" s="124">
        <f t="shared" si="0"/>
        <v>1.4435071720307422E-2</v>
      </c>
      <c r="E130" s="42"/>
    </row>
    <row r="131" spans="1:5" x14ac:dyDescent="0.2">
      <c r="A131" s="44">
        <v>5231</v>
      </c>
      <c r="B131" s="42" t="s">
        <v>312</v>
      </c>
      <c r="C131" s="45">
        <v>4269350</v>
      </c>
      <c r="D131" s="46">
        <f t="shared" si="0"/>
        <v>4.8912377982971477E-3</v>
      </c>
      <c r="E131" s="42"/>
    </row>
    <row r="132" spans="1:5" x14ac:dyDescent="0.2">
      <c r="A132" s="44">
        <v>5232</v>
      </c>
      <c r="B132" s="42" t="s">
        <v>313</v>
      </c>
      <c r="C132" s="45">
        <v>8330400</v>
      </c>
      <c r="D132" s="46">
        <f t="shared" si="0"/>
        <v>9.5438339220102735E-3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32352722.230000004</v>
      </c>
      <c r="D133" s="124">
        <f t="shared" si="0"/>
        <v>3.7065327942001576E-2</v>
      </c>
      <c r="E133" s="42"/>
    </row>
    <row r="134" spans="1:5" x14ac:dyDescent="0.2">
      <c r="A134" s="44">
        <v>5241</v>
      </c>
      <c r="B134" s="42" t="s">
        <v>314</v>
      </c>
      <c r="C134" s="45">
        <v>24765031.82</v>
      </c>
      <c r="D134" s="46">
        <f t="shared" si="0"/>
        <v>2.8372389172594333E-2</v>
      </c>
      <c r="E134" s="42"/>
    </row>
    <row r="135" spans="1:5" x14ac:dyDescent="0.2">
      <c r="A135" s="44">
        <v>5242</v>
      </c>
      <c r="B135" s="42" t="s">
        <v>315</v>
      </c>
      <c r="C135" s="45">
        <v>4511890.42</v>
      </c>
      <c r="D135" s="46">
        <f t="shared" si="0"/>
        <v>5.1691074669630724E-3</v>
      </c>
      <c r="E135" s="42"/>
    </row>
    <row r="136" spans="1:5" x14ac:dyDescent="0.2">
      <c r="A136" s="44">
        <v>5243</v>
      </c>
      <c r="B136" s="42" t="s">
        <v>316</v>
      </c>
      <c r="C136" s="45">
        <v>3075799.99</v>
      </c>
      <c r="D136" s="46">
        <f t="shared" si="0"/>
        <v>3.5238313024441637E-3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6482770.0599999996</v>
      </c>
      <c r="D166" s="124">
        <f t="shared" si="1"/>
        <v>7.4270720262196981E-3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6482770.0599999996</v>
      </c>
      <c r="D167" s="124">
        <f t="shared" si="1"/>
        <v>7.4270720262196981E-3</v>
      </c>
      <c r="E167" s="42"/>
    </row>
    <row r="168" spans="1:5" x14ac:dyDescent="0.2">
      <c r="A168" s="44">
        <v>5411</v>
      </c>
      <c r="B168" s="42" t="s">
        <v>344</v>
      </c>
      <c r="C168" s="45">
        <v>6482770.0599999996</v>
      </c>
      <c r="D168" s="46">
        <f t="shared" si="1"/>
        <v>7.4270720262196981E-3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45700881.780000001</v>
      </c>
      <c r="D181" s="124">
        <f t="shared" si="1"/>
        <v>5.2357825050147085E-2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45700881.780000001</v>
      </c>
      <c r="D182" s="124">
        <f t="shared" si="1"/>
        <v>5.2357825050147085E-2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10861765.939999999</v>
      </c>
      <c r="D185" s="46">
        <f t="shared" si="1"/>
        <v>1.2443927090068641E-2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33448089.16</v>
      </c>
      <c r="D187" s="46">
        <f t="shared" si="1"/>
        <v>3.8320249682083946E-2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1241026.68</v>
      </c>
      <c r="D189" s="46">
        <f t="shared" si="1"/>
        <v>1.4217987763737382E-3</v>
      </c>
      <c r="E189" s="42"/>
    </row>
    <row r="190" spans="1:5" x14ac:dyDescent="0.2">
      <c r="A190" s="44">
        <v>5518</v>
      </c>
      <c r="B190" s="42" t="s">
        <v>41</v>
      </c>
      <c r="C190" s="45">
        <v>150000</v>
      </c>
      <c r="D190" s="46">
        <f t="shared" si="1"/>
        <v>1.7184950162075542E-4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9" zoomScale="80" zoomScaleNormal="80" workbookViewId="0">
      <selection activeCell="B37" sqref="B3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899999999999999" customHeight="1" x14ac:dyDescent="0.3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899999999999999" customHeight="1" x14ac:dyDescent="0.3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ht="18.899999999999999" customHeight="1" x14ac:dyDescent="0.3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52924851.210000001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6634577.4299999997</v>
      </c>
      <c r="D15" s="18">
        <v>894674.71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-8764043.2599999998</v>
      </c>
      <c r="D16" s="18">
        <v>667877.4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1058256.53</v>
      </c>
      <c r="D20" s="18">
        <v>1058256.53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190069.42</v>
      </c>
      <c r="D21" s="18">
        <v>190069.42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14749079.09</v>
      </c>
      <c r="D23" s="18">
        <v>14749079.09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6409239</v>
      </c>
      <c r="D24" s="18">
        <v>6409239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34502911.509999998</v>
      </c>
      <c r="D27" s="18">
        <v>34502911.509999998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4547159.5199999996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182696.22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2446900046.1599998</v>
      </c>
      <c r="D56" s="18">
        <f>SUM(D57:D63)</f>
        <v>21723531.879999999</v>
      </c>
      <c r="E56" s="18">
        <f>SUM(E57:E63)</f>
        <v>-197349059.38</v>
      </c>
    </row>
    <row r="57" spans="1:10" x14ac:dyDescent="0.2">
      <c r="A57" s="16">
        <v>1231</v>
      </c>
      <c r="B57" s="14" t="s">
        <v>149</v>
      </c>
      <c r="C57" s="18">
        <v>525689678.87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216839803.91</v>
      </c>
      <c r="D59" s="18">
        <v>10861765.939999999</v>
      </c>
      <c r="E59" s="18">
        <v>-98674529.689999998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1651237520.8699999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41321523.710000001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11811518.800000001</v>
      </c>
      <c r="D63" s="18">
        <v>10861765.939999999</v>
      </c>
      <c r="E63" s="18">
        <v>-98674529.689999998</v>
      </c>
    </row>
    <row r="64" spans="1:10" x14ac:dyDescent="0.2">
      <c r="A64" s="16">
        <v>1240</v>
      </c>
      <c r="B64" s="14" t="s">
        <v>156</v>
      </c>
      <c r="C64" s="18">
        <f>SUM(C65:C72)</f>
        <v>474753919.83000004</v>
      </c>
      <c r="D64" s="18">
        <f t="shared" ref="D64:E64" si="0">SUM(D65:D72)</f>
        <v>33448089.16</v>
      </c>
      <c r="E64" s="18">
        <f t="shared" si="0"/>
        <v>208486127.31</v>
      </c>
    </row>
    <row r="65" spans="1:9" x14ac:dyDescent="0.2">
      <c r="A65" s="16">
        <v>1241</v>
      </c>
      <c r="B65" s="14" t="s">
        <v>157</v>
      </c>
      <c r="C65" s="18">
        <v>68002808.310000002</v>
      </c>
      <c r="D65" s="18">
        <v>4262920.53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20759056.73</v>
      </c>
      <c r="D66" s="18">
        <v>1657168.16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2043626.97</v>
      </c>
      <c r="D67" s="18">
        <v>17624.82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209175597.96000001</v>
      </c>
      <c r="D68" s="18">
        <v>17631141.129999999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26137981.579999998</v>
      </c>
      <c r="D69" s="18">
        <v>201292.77</v>
      </c>
      <c r="E69" s="18">
        <v>208209127.31</v>
      </c>
    </row>
    <row r="70" spans="1:9" x14ac:dyDescent="0.2">
      <c r="A70" s="16">
        <v>1246</v>
      </c>
      <c r="B70" s="14" t="s">
        <v>162</v>
      </c>
      <c r="C70" s="18">
        <v>147005830.28</v>
      </c>
      <c r="D70" s="18">
        <v>9677941.75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1010016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619002</v>
      </c>
      <c r="D72" s="18">
        <v>0</v>
      </c>
      <c r="E72" s="18">
        <v>277000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13335260.559999999</v>
      </c>
      <c r="D76" s="18">
        <f>SUM(D77:D81)</f>
        <v>1241026.68</v>
      </c>
      <c r="E76" s="18">
        <f>SUM(E77:E81)</f>
        <v>9496188.8100000005</v>
      </c>
    </row>
    <row r="77" spans="1:9" x14ac:dyDescent="0.2">
      <c r="A77" s="16">
        <v>1251</v>
      </c>
      <c r="B77" s="14" t="s">
        <v>167</v>
      </c>
      <c r="C77" s="18">
        <v>11813863.859999999</v>
      </c>
      <c r="D77" s="18">
        <v>1148133.8799999999</v>
      </c>
      <c r="E77" s="18">
        <v>8021238.5099999998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1521396.7</v>
      </c>
      <c r="D80" s="18">
        <v>92892.800000000003</v>
      </c>
      <c r="E80" s="18">
        <v>1474950.3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1232245.98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1232245.98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-16980</v>
      </c>
    </row>
    <row r="99" spans="1:8" x14ac:dyDescent="0.2">
      <c r="A99" s="16">
        <v>1191</v>
      </c>
      <c r="B99" s="14" t="s">
        <v>484</v>
      </c>
      <c r="C99" s="18">
        <v>-16980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72872346.129999995</v>
      </c>
      <c r="D110" s="18">
        <f>SUM(D111:D119)</f>
        <v>72872346.129999995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12965257.390000001</v>
      </c>
      <c r="D111" s="18">
        <f>C111</f>
        <v>12965257.390000001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24682511.289999999</v>
      </c>
      <c r="D112" s="18">
        <f t="shared" ref="D112:D119" si="1">C112</f>
        <v>24682511.289999999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8343998.8399999999</v>
      </c>
      <c r="D113" s="18">
        <f t="shared" si="1"/>
        <v>8343998.8399999999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820476.93</v>
      </c>
      <c r="D115" s="18">
        <f t="shared" si="1"/>
        <v>820476.93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23624452.600000001</v>
      </c>
      <c r="D117" s="18">
        <f t="shared" si="1"/>
        <v>23624452.600000001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2435649.08</v>
      </c>
      <c r="D119" s="18">
        <f t="shared" si="1"/>
        <v>2435649.08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8369190.8399999999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8369190.8399999999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899999999999999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899999999999999" customHeight="1" x14ac:dyDescent="0.2">
      <c r="A3" s="171" t="s">
        <v>601</v>
      </c>
      <c r="B3" s="171"/>
      <c r="C3" s="171"/>
      <c r="D3" s="21" t="s">
        <v>499</v>
      </c>
      <c r="E3" s="22">
        <v>4</v>
      </c>
    </row>
    <row r="4" spans="1:5" ht="18.899999999999999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479763120.51999998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214797048.47999999</v>
      </c>
    </row>
    <row r="16" spans="1:5" x14ac:dyDescent="0.2">
      <c r="A16" s="27">
        <v>3220</v>
      </c>
      <c r="B16" s="23" t="s">
        <v>387</v>
      </c>
      <c r="C16" s="28">
        <v>2102440376.6099999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opLeftCell="A16" zoomScale="130" zoomScaleNormal="130" workbookViewId="0">
      <selection activeCell="B38" sqref="B38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899999999999999" customHeight="1" x14ac:dyDescent="0.3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899999999999999" customHeight="1" x14ac:dyDescent="0.3">
      <c r="A3" s="171" t="s">
        <v>601</v>
      </c>
      <c r="B3" s="171"/>
      <c r="C3" s="171"/>
      <c r="D3" s="21" t="s">
        <v>499</v>
      </c>
      <c r="E3" s="22">
        <v>4</v>
      </c>
    </row>
    <row r="4" spans="1:5" s="29" customFormat="1" ht="18.899999999999999" customHeight="1" x14ac:dyDescent="0.3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492072.75</v>
      </c>
      <c r="D9" s="28">
        <v>131210.75</v>
      </c>
    </row>
    <row r="10" spans="1:5" x14ac:dyDescent="0.2">
      <c r="A10" s="27">
        <v>1112</v>
      </c>
      <c r="B10" s="23" t="s">
        <v>401</v>
      </c>
      <c r="C10" s="28">
        <v>195690157.08000001</v>
      </c>
      <c r="D10" s="28">
        <v>310751989.75999999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52924851.210000001</v>
      </c>
      <c r="D12" s="28">
        <v>72761326.469999999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249107081.04000002</v>
      </c>
      <c r="D16" s="84">
        <f>SUM(D9:D15)</f>
        <v>383644526.98000002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379403527.31999999</v>
      </c>
      <c r="D21" s="84">
        <f>SUM(D22:D28)</f>
        <v>148150186.38999999</v>
      </c>
    </row>
    <row r="22" spans="1:4" x14ac:dyDescent="0.2">
      <c r="A22" s="27">
        <v>1231</v>
      </c>
      <c r="B22" s="23" t="s">
        <v>149</v>
      </c>
      <c r="C22" s="28">
        <v>41869350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310314434.13999999</v>
      </c>
      <c r="D26" s="28">
        <v>141486533.13999999</v>
      </c>
    </row>
    <row r="27" spans="1:4" x14ac:dyDescent="0.2">
      <c r="A27" s="27">
        <v>1236</v>
      </c>
      <c r="B27" s="23" t="s">
        <v>154</v>
      </c>
      <c r="C27" s="28">
        <v>27219743.18</v>
      </c>
      <c r="D27" s="28">
        <v>4663653.25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2000000</v>
      </c>
    </row>
    <row r="29" spans="1:4" x14ac:dyDescent="0.2">
      <c r="A29" s="34">
        <v>1240</v>
      </c>
      <c r="B29" s="35" t="s">
        <v>156</v>
      </c>
      <c r="C29" s="84">
        <f>SUM(C30:C37)</f>
        <v>73029483.280000001</v>
      </c>
      <c r="D29" s="84">
        <f>SUM(D30:D37)</f>
        <v>12471450.809999999</v>
      </c>
    </row>
    <row r="30" spans="1:4" x14ac:dyDescent="0.2">
      <c r="A30" s="27">
        <v>1241</v>
      </c>
      <c r="B30" s="23" t="s">
        <v>157</v>
      </c>
      <c r="C30" s="28">
        <v>4724157.05</v>
      </c>
      <c r="D30" s="28">
        <v>2841674.08</v>
      </c>
    </row>
    <row r="31" spans="1:4" x14ac:dyDescent="0.2">
      <c r="A31" s="27">
        <v>1242</v>
      </c>
      <c r="B31" s="23" t="s">
        <v>158</v>
      </c>
      <c r="C31" s="28">
        <v>9527678.4499999993</v>
      </c>
      <c r="D31" s="28">
        <v>416350.22</v>
      </c>
    </row>
    <row r="32" spans="1:4" x14ac:dyDescent="0.2">
      <c r="A32" s="27">
        <v>1243</v>
      </c>
      <c r="B32" s="23" t="s">
        <v>159</v>
      </c>
      <c r="C32" s="28">
        <v>58669.29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38895819</v>
      </c>
      <c r="D33" s="28">
        <v>85500</v>
      </c>
    </row>
    <row r="34" spans="1:5" x14ac:dyDescent="0.2">
      <c r="A34" s="27">
        <v>1245</v>
      </c>
      <c r="B34" s="23" t="s">
        <v>161</v>
      </c>
      <c r="C34" s="28">
        <v>2215971.11</v>
      </c>
      <c r="D34" s="28">
        <v>1391304</v>
      </c>
    </row>
    <row r="35" spans="1:5" x14ac:dyDescent="0.2">
      <c r="A35" s="27">
        <v>1246</v>
      </c>
      <c r="B35" s="23" t="s">
        <v>162</v>
      </c>
      <c r="C35" s="28">
        <v>17607188.379999999</v>
      </c>
      <c r="D35" s="28">
        <v>7736622.5099999998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452433010.60000002</v>
      </c>
      <c r="D44" s="84">
        <f>D21+D29+D38</f>
        <v>160621637.19999999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214797048.47999999</v>
      </c>
      <c r="D48" s="84">
        <v>348926261.95999998</v>
      </c>
    </row>
    <row r="49" spans="1:4" x14ac:dyDescent="0.2">
      <c r="A49" s="27"/>
      <c r="B49" s="85" t="s">
        <v>509</v>
      </c>
      <c r="C49" s="84">
        <f>C54+C66+C94+C97+C50</f>
        <v>53953751.840000004</v>
      </c>
      <c r="D49" s="84">
        <f>D54+D66+D94+D97+D50</f>
        <v>68549271.280000001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6482770.0599999996</v>
      </c>
      <c r="D54" s="84">
        <f>D55+D57+D59+D61+D63</f>
        <v>7921267.4500000002</v>
      </c>
    </row>
    <row r="55" spans="1:4" x14ac:dyDescent="0.2">
      <c r="A55" s="27">
        <v>5410</v>
      </c>
      <c r="B55" s="23" t="s">
        <v>510</v>
      </c>
      <c r="C55" s="28">
        <f>C56</f>
        <v>6482770.0599999996</v>
      </c>
      <c r="D55" s="28">
        <f>D56</f>
        <v>7921267.4500000002</v>
      </c>
    </row>
    <row r="56" spans="1:4" x14ac:dyDescent="0.2">
      <c r="A56" s="27">
        <v>5411</v>
      </c>
      <c r="B56" s="23" t="s">
        <v>344</v>
      </c>
      <c r="C56" s="28">
        <v>6482770.0599999996</v>
      </c>
      <c r="D56" s="28">
        <v>7921267.4500000002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45700881.780000001</v>
      </c>
      <c r="D66" s="84">
        <f>D67+D76+D79+D85</f>
        <v>36016754.229999997</v>
      </c>
    </row>
    <row r="67" spans="1:4" x14ac:dyDescent="0.2">
      <c r="A67" s="27">
        <v>5510</v>
      </c>
      <c r="B67" s="23" t="s">
        <v>357</v>
      </c>
      <c r="C67" s="28">
        <f>SUM(C68:C75)</f>
        <v>45700881.780000001</v>
      </c>
      <c r="D67" s="28">
        <f>SUM(D68:D75)</f>
        <v>36016754.229999997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10861765.939999999</v>
      </c>
      <c r="D70" s="28">
        <v>10778432.640000001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33448089.16</v>
      </c>
      <c r="D72" s="28">
        <v>23817042.129999999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1241026.68</v>
      </c>
      <c r="D74" s="28">
        <v>1271279.46</v>
      </c>
    </row>
    <row r="75" spans="1:4" x14ac:dyDescent="0.2">
      <c r="A75" s="27">
        <v>5518</v>
      </c>
      <c r="B75" s="23" t="s">
        <v>41</v>
      </c>
      <c r="C75" s="28">
        <v>150000</v>
      </c>
      <c r="D75" s="28">
        <v>150000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1770100</v>
      </c>
      <c r="D97" s="84">
        <f>SUM(D98:D102)</f>
        <v>24611249.599999998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8316569.54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11069952.609999999</v>
      </c>
    </row>
    <row r="100" spans="1:4" x14ac:dyDescent="0.2">
      <c r="A100" s="27">
        <v>2112</v>
      </c>
      <c r="B100" s="23" t="s">
        <v>524</v>
      </c>
      <c r="C100" s="28">
        <v>1770100</v>
      </c>
      <c r="D100" s="28">
        <v>5063160.01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161567.44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5736406.2300000004</v>
      </c>
      <c r="D112" s="102">
        <f>+D113+D135</f>
        <v>8120464.4100000001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5736406.2300000004</v>
      </c>
      <c r="D135" s="84">
        <f>SUM(D136:D144)</f>
        <v>8120464.4100000001</v>
      </c>
    </row>
    <row r="136" spans="1:4" x14ac:dyDescent="0.2">
      <c r="A136" s="27">
        <v>1124</v>
      </c>
      <c r="B136" s="89" t="s">
        <v>529</v>
      </c>
      <c r="C136" s="90">
        <v>-3495.45</v>
      </c>
      <c r="D136" s="28">
        <v>-0.13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3389903.33</v>
      </c>
      <c r="D139" s="28">
        <v>8120465.5</v>
      </c>
    </row>
    <row r="140" spans="1:4" x14ac:dyDescent="0.2">
      <c r="A140" s="27">
        <v>1124</v>
      </c>
      <c r="B140" s="89" t="s">
        <v>533</v>
      </c>
      <c r="C140" s="28">
        <v>-0.12</v>
      </c>
      <c r="D140" s="28">
        <v>-0.42</v>
      </c>
    </row>
    <row r="141" spans="1:4" x14ac:dyDescent="0.2">
      <c r="A141" s="27">
        <v>1124</v>
      </c>
      <c r="B141" s="89" t="s">
        <v>534</v>
      </c>
      <c r="C141" s="28">
        <v>-1.53</v>
      </c>
      <c r="D141" s="28">
        <v>-0.54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2350000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263014394.09</v>
      </c>
      <c r="D145" s="84">
        <f>D48+D49+D103-D109-D112</f>
        <v>409355068.82999998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2" t="s">
        <v>600</v>
      </c>
      <c r="B1" s="173"/>
      <c r="C1" s="174"/>
    </row>
    <row r="2" spans="1:3" s="30" customFormat="1" ht="18" customHeight="1" x14ac:dyDescent="0.3">
      <c r="A2" s="175" t="s">
        <v>505</v>
      </c>
      <c r="B2" s="176"/>
      <c r="C2" s="177"/>
    </row>
    <row r="3" spans="1:3" s="30" customFormat="1" ht="18" customHeight="1" x14ac:dyDescent="0.3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1087653813.1800001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1087653813.1800001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topLeftCell="A5" workbookViewId="0">
      <selection activeCell="B38" sqref="B38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3" t="s">
        <v>600</v>
      </c>
      <c r="B1" s="184"/>
      <c r="C1" s="185"/>
    </row>
    <row r="2" spans="1:3" s="33" customFormat="1" ht="18.899999999999999" customHeight="1" x14ac:dyDescent="0.3">
      <c r="A2" s="186" t="s">
        <v>507</v>
      </c>
      <c r="B2" s="187"/>
      <c r="C2" s="188"/>
    </row>
    <row r="3" spans="1:3" s="33" customFormat="1" ht="18.899999999999999" customHeight="1" x14ac:dyDescent="0.3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2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1291681220.3599999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464525337.44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4724157.05</v>
      </c>
    </row>
    <row r="12" spans="1:3" x14ac:dyDescent="0.2">
      <c r="A12" s="78">
        <v>2.4</v>
      </c>
      <c r="B12" s="65" t="s">
        <v>158</v>
      </c>
      <c r="C12" s="97">
        <v>10592878.609999999</v>
      </c>
    </row>
    <row r="13" spans="1:3" x14ac:dyDescent="0.2">
      <c r="A13" s="78">
        <v>2.5</v>
      </c>
      <c r="B13" s="65" t="s">
        <v>159</v>
      </c>
      <c r="C13" s="97">
        <v>58669.29</v>
      </c>
    </row>
    <row r="14" spans="1:3" x14ac:dyDescent="0.2">
      <c r="A14" s="78">
        <v>2.6</v>
      </c>
      <c r="B14" s="65" t="s">
        <v>160</v>
      </c>
      <c r="C14" s="97">
        <v>41961023</v>
      </c>
    </row>
    <row r="15" spans="1:3" x14ac:dyDescent="0.2">
      <c r="A15" s="78">
        <v>2.7</v>
      </c>
      <c r="B15" s="65" t="s">
        <v>161</v>
      </c>
      <c r="C15" s="97">
        <v>2215971.11</v>
      </c>
    </row>
    <row r="16" spans="1:3" x14ac:dyDescent="0.2">
      <c r="A16" s="78">
        <v>2.8</v>
      </c>
      <c r="B16" s="65" t="s">
        <v>162</v>
      </c>
      <c r="C16" s="97">
        <v>17607188.379999999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41869350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310314434.13999999</v>
      </c>
    </row>
    <row r="21" spans="1:3" x14ac:dyDescent="0.2">
      <c r="A21" s="78" t="s">
        <v>477</v>
      </c>
      <c r="B21" s="65" t="s">
        <v>452</v>
      </c>
      <c r="C21" s="97">
        <v>27219743.18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7961922.6799999997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45700881.780000001</v>
      </c>
    </row>
    <row r="32" spans="1:3" x14ac:dyDescent="0.2">
      <c r="A32" s="78" t="s">
        <v>469</v>
      </c>
      <c r="B32" s="65" t="s">
        <v>357</v>
      </c>
      <c r="C32" s="97">
        <v>45700881.780000001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872856764.69999981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activeCell="B38" sqref="B38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899999999999999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899999999999999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2849245.68</v>
      </c>
      <c r="D28" s="28">
        <v>0</v>
      </c>
      <c r="E28" s="28">
        <v>0</v>
      </c>
      <c r="F28" s="28">
        <f t="shared" si="0"/>
        <v>2849245.68</v>
      </c>
    </row>
    <row r="29" spans="1:6" x14ac:dyDescent="0.2">
      <c r="A29" s="23">
        <v>7420</v>
      </c>
      <c r="B29" s="23" t="s">
        <v>59</v>
      </c>
      <c r="C29" s="28">
        <v>-2849245.68</v>
      </c>
      <c r="D29" s="28">
        <v>0</v>
      </c>
      <c r="E29" s="28">
        <v>0</v>
      </c>
      <c r="F29" s="28">
        <f t="shared" si="0"/>
        <v>-2849245.68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2019-02-13T21:19:08Z</cp:lastPrinted>
  <dcterms:created xsi:type="dcterms:W3CDTF">2012-12-11T20:36:24Z</dcterms:created>
  <dcterms:modified xsi:type="dcterms:W3CDTF">2025-01-31T00:33:49Z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